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AÇORES\2021_07_04_ I Triatlo e Aquatlo da Povoação\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Geral" sheetId="2" r:id="rId2"/>
    <sheet name="Grupos de idade" sheetId="9" r:id="rId3"/>
    <sheet name="Clubes" sheetId="10" r:id="rId4"/>
  </sheets>
  <definedNames>
    <definedName name="_xlnm._FilterDatabase" localSheetId="1" hidden="1">Geral!$G$1:$G$18</definedName>
    <definedName name="_xlnm._FilterDatabase" localSheetId="0" hidden="1">INSCRITOS!$A$1:$G$96</definedName>
    <definedName name="_xlnm.Print_Area" localSheetId="1">Geral!$A$1:$I$23</definedName>
    <definedName name="_xlnm.Print_Area" localSheetId="0">INSCRITOS!$A$1:$G$96</definedName>
    <definedName name="_xlnm.Print_Titles" localSheetId="1">Geral!$1:$2</definedName>
  </definedNames>
  <calcPr calcId="152511"/>
</workbook>
</file>

<file path=xl/calcChain.xml><?xml version="1.0" encoding="utf-8"?>
<calcChain xmlns="http://schemas.openxmlformats.org/spreadsheetml/2006/main">
  <c r="G14" i="9" l="1"/>
  <c r="G15" i="9"/>
  <c r="C14" i="9"/>
  <c r="D14" i="9"/>
  <c r="E14" i="9"/>
  <c r="F14" i="9"/>
  <c r="C15" i="9"/>
  <c r="D15" i="9"/>
  <c r="E15" i="9"/>
  <c r="F15" i="9"/>
  <c r="C16" i="9"/>
  <c r="D16" i="9"/>
  <c r="E16" i="9"/>
  <c r="F16" i="9"/>
  <c r="G16" i="9"/>
  <c r="C17" i="9"/>
  <c r="D17" i="9"/>
  <c r="E17" i="9"/>
  <c r="F17" i="9"/>
  <c r="G17" i="9"/>
  <c r="C18" i="9"/>
  <c r="D18" i="9"/>
  <c r="E18" i="9"/>
  <c r="F18" i="9"/>
  <c r="G18" i="9"/>
  <c r="C13" i="9"/>
  <c r="D13" i="9"/>
  <c r="E13" i="9"/>
  <c r="F13" i="9"/>
  <c r="G13" i="9"/>
  <c r="G8" i="9"/>
  <c r="F8" i="9"/>
  <c r="E8" i="9"/>
  <c r="D8" i="9"/>
  <c r="C8" i="9"/>
  <c r="G30" i="9"/>
  <c r="F30" i="9"/>
  <c r="E30" i="9"/>
  <c r="D30" i="9"/>
  <c r="C30" i="9"/>
  <c r="G29" i="9"/>
  <c r="F29" i="9"/>
  <c r="E29" i="9"/>
  <c r="D29" i="9"/>
  <c r="C29" i="9"/>
  <c r="G24" i="9"/>
  <c r="F24" i="9"/>
  <c r="E24" i="9"/>
  <c r="D24" i="9"/>
  <c r="C24" i="9"/>
  <c r="G23" i="9"/>
  <c r="F23" i="9"/>
  <c r="E23" i="9"/>
  <c r="D23" i="9"/>
  <c r="C23" i="9"/>
  <c r="G22" i="9"/>
  <c r="F22" i="9"/>
  <c r="E22" i="9"/>
  <c r="D22" i="9"/>
  <c r="C22" i="9"/>
  <c r="G12" i="9"/>
  <c r="F12" i="9"/>
  <c r="E12" i="9"/>
  <c r="D12" i="9"/>
  <c r="C12" i="9"/>
  <c r="G7" i="9"/>
  <c r="F7" i="9"/>
  <c r="E7" i="9"/>
  <c r="D7" i="9"/>
  <c r="C7" i="9"/>
  <c r="G6" i="9"/>
  <c r="G18" i="2"/>
  <c r="G17" i="2"/>
  <c r="G16" i="2"/>
  <c r="G15" i="2"/>
  <c r="G14" i="2"/>
  <c r="G13" i="2"/>
  <c r="G12" i="2"/>
  <c r="G11" i="2"/>
  <c r="G10" i="2"/>
  <c r="G9" i="2"/>
  <c r="G8" i="2"/>
  <c r="G7" i="2"/>
  <c r="G23" i="2"/>
  <c r="G22" i="2"/>
  <c r="C5" i="10" l="1"/>
  <c r="C11" i="10"/>
  <c r="C6" i="10"/>
  <c r="C12" i="10"/>
  <c r="C4" i="10"/>
  <c r="F18" i="2"/>
  <c r="E18" i="2"/>
  <c r="D18" i="2"/>
  <c r="C18" i="2"/>
  <c r="F16" i="2"/>
  <c r="E16" i="2"/>
  <c r="D16" i="2"/>
  <c r="C16" i="2"/>
  <c r="F15" i="2"/>
  <c r="E15" i="2"/>
  <c r="D15" i="2"/>
  <c r="C15" i="2"/>
  <c r="F13" i="2"/>
  <c r="E13" i="2"/>
  <c r="D13" i="2"/>
  <c r="C13" i="2"/>
  <c r="F12" i="2"/>
  <c r="E12" i="2"/>
  <c r="D12" i="2"/>
  <c r="C12" i="2"/>
  <c r="F9" i="2"/>
  <c r="E9" i="2"/>
  <c r="D9" i="2"/>
  <c r="C9" i="2"/>
  <c r="F17" i="2"/>
  <c r="E17" i="2"/>
  <c r="D17" i="2"/>
  <c r="C17" i="2"/>
  <c r="F14" i="2"/>
  <c r="E14" i="2"/>
  <c r="D14" i="2"/>
  <c r="C14" i="2"/>
  <c r="F11" i="2"/>
  <c r="E11" i="2"/>
  <c r="D11" i="2"/>
  <c r="C11" i="2"/>
  <c r="F10" i="2"/>
  <c r="E10" i="2"/>
  <c r="D10" i="2"/>
  <c r="C10" i="2"/>
  <c r="F8" i="2"/>
  <c r="E8" i="2"/>
  <c r="D8" i="2"/>
  <c r="C8" i="2"/>
  <c r="F7" i="2"/>
  <c r="E7" i="2"/>
  <c r="D7" i="2"/>
  <c r="C7" i="2"/>
  <c r="F6" i="2"/>
  <c r="E6" i="2"/>
  <c r="D6" i="2"/>
  <c r="C6" i="2"/>
  <c r="F23" i="2"/>
  <c r="E23" i="2"/>
  <c r="D23" i="2"/>
  <c r="C23" i="2"/>
  <c r="F22" i="2"/>
  <c r="E22" i="2"/>
  <c r="D22" i="2"/>
  <c r="C22" i="2"/>
  <c r="F6" i="9"/>
  <c r="E6" i="9"/>
  <c r="D6" i="9"/>
  <c r="C6" i="9"/>
</calcChain>
</file>

<file path=xl/sharedStrings.xml><?xml version="1.0" encoding="utf-8"?>
<sst xmlns="http://schemas.openxmlformats.org/spreadsheetml/2006/main" count="213" uniqueCount="69">
  <si>
    <t>Dorsal</t>
  </si>
  <si>
    <t>Licença</t>
  </si>
  <si>
    <t>Escalão</t>
  </si>
  <si>
    <t>Nome</t>
  </si>
  <si>
    <t>Data Nasc.</t>
  </si>
  <si>
    <t>Género</t>
  </si>
  <si>
    <t>Clube</t>
  </si>
  <si>
    <t>Pos</t>
  </si>
  <si>
    <t>Dorsal</t>
  </si>
  <si>
    <t>Male</t>
  </si>
  <si>
    <t>MASCULINOS</t>
  </si>
  <si>
    <t>FEMININOS</t>
  </si>
  <si>
    <t>Tempo</t>
  </si>
  <si>
    <t>Tiago Tavares Furna</t>
  </si>
  <si>
    <t/>
  </si>
  <si>
    <t>16/34</t>
  </si>
  <si>
    <t>1:03:26.3</t>
  </si>
  <si>
    <t>Gonçalo Rocha Luís</t>
  </si>
  <si>
    <t>Ludens Clube de Machico</t>
  </si>
  <si>
    <t>1:03:50.4</t>
  </si>
  <si>
    <t>Nuno Cláudio de Sousa Botelho</t>
  </si>
  <si>
    <t>35/44</t>
  </si>
  <si>
    <t>1:05:55.1</t>
  </si>
  <si>
    <t>Gonçalo José Botelho Vasconcelos Raposo</t>
  </si>
  <si>
    <t>Morcegos Trail</t>
  </si>
  <si>
    <t>1:09:24.5</t>
  </si>
  <si>
    <t>Gusthavo Augusto Simas</t>
  </si>
  <si>
    <t>1:10:35.5</t>
  </si>
  <si>
    <t>Hélder Rui Pimentel Fortuna</t>
  </si>
  <si>
    <t>1:11:52.3</t>
  </si>
  <si>
    <t>Paulo Alexandre Vicente Tavares</t>
  </si>
  <si>
    <t>1:13:09.3</t>
  </si>
  <si>
    <t>Pedro Faria</t>
  </si>
  <si>
    <t>45+</t>
  </si>
  <si>
    <t>1:13:47.2</t>
  </si>
  <si>
    <t>Paulo Freitas Sebastião</t>
  </si>
  <si>
    <t>Clube União Micaelense</t>
  </si>
  <si>
    <t>1:14:49.3</t>
  </si>
  <si>
    <t>José Carlos de Sousa Pimentel</t>
  </si>
  <si>
    <t>1:14:54.9</t>
  </si>
  <si>
    <t>Joel Vieira</t>
  </si>
  <si>
    <t>1:17:49.1</t>
  </si>
  <si>
    <t>Vítor Hugo Ponte Rego</t>
  </si>
  <si>
    <t>1:19:37.0</t>
  </si>
  <si>
    <t>Luis Rodrigues</t>
  </si>
  <si>
    <t>1:30:07.1</t>
  </si>
  <si>
    <t>João Carreiro</t>
  </si>
  <si>
    <t>DNS</t>
  </si>
  <si>
    <t>Henrique Baptista Nicolau</t>
  </si>
  <si>
    <t>CDOL-Clube Desportivo Operário de Lagoa</t>
  </si>
  <si>
    <t>Luís Filipe Gomes Gonçalves</t>
  </si>
  <si>
    <t>M</t>
  </si>
  <si>
    <t>Isabel de Fátima Naia dos Reis Augusto</t>
  </si>
  <si>
    <t>Isabel Maria Ferreira Vedor Costa</t>
  </si>
  <si>
    <t>F</t>
  </si>
  <si>
    <t>I Triatlo da Povoação - Campeonato de Triatlo dos Açores</t>
  </si>
  <si>
    <t>4 de Julho de 2021</t>
  </si>
  <si>
    <t>GRUPOS DE IDADE</t>
  </si>
  <si>
    <t>1:27:05.0</t>
  </si>
  <si>
    <t>1:31:23.4</t>
  </si>
  <si>
    <t>16-34 MASCULINOS</t>
  </si>
  <si>
    <t>35-44 MASCULINOS</t>
  </si>
  <si>
    <t>45+ MASCULINOS</t>
  </si>
  <si>
    <t>45+ FEMININOS</t>
  </si>
  <si>
    <t>CLASSIFICAÇÃO POR CLUBES</t>
  </si>
  <si>
    <t>Pontos</t>
  </si>
  <si>
    <t>Morcegos Trail Fem</t>
  </si>
  <si>
    <t>Centro de Ciclismo de Portimão Fem</t>
  </si>
  <si>
    <t>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</si>
</sst>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2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64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E699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5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7" applyNumberFormat="0" applyAlignment="0" applyProtection="0"/>
    <xf numFmtId="0" fontId="21" fillId="7" borderId="8" applyNumberFormat="0" applyAlignment="0" applyProtection="0"/>
    <xf numFmtId="0" fontId="22" fillId="7" borderId="7" applyNumberFormat="0" applyAlignment="0" applyProtection="0"/>
    <xf numFmtId="0" fontId="23" fillId="0" borderId="9" applyNumberFormat="0" applyFill="0" applyAlignment="0" applyProtection="0"/>
    <xf numFmtId="0" fontId="24" fillId="8" borderId="10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1" applyNumberFormat="0" applyFont="0" applyAlignment="0" applyProtection="0"/>
  </cellStyleXfs>
  <cellXfs count="99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0" fillId="0" borderId="0" xfId="46" applyNumberFormat="1" applyFont="1" applyFill="1" applyBorder="1" applyAlignment="1">
      <alignment horizontal="center" vertical="center" shrinkToFit="1"/>
    </xf>
    <xf numFmtId="1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14" fontId="33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14" fontId="36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center" vertical="center"/>
    </xf>
    <xf numFmtId="14" fontId="1" fillId="36" borderId="13" xfId="0" applyNumberFormat="1" applyFont="1" applyFill="1" applyBorder="1" applyAlignment="1">
      <alignment horizontal="center" vertical="center"/>
    </xf>
    <xf numFmtId="14" fontId="36" fillId="36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35" borderId="13" xfId="0" applyNumberFormat="1" applyFont="1" applyFill="1" applyBorder="1" applyAlignment="1">
      <alignment horizontal="center" vertical="center"/>
    </xf>
    <xf numFmtId="14" fontId="34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36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35" borderId="14" xfId="0" applyNumberFormat="1" applyFont="1" applyFill="1" applyBorder="1" applyAlignment="1">
      <alignment horizontal="center" vertical="center"/>
    </xf>
    <xf numFmtId="14" fontId="34" fillId="0" borderId="14" xfId="0" applyNumberFormat="1" applyFont="1" applyFill="1" applyBorder="1" applyAlignment="1">
      <alignment horizontal="center" vertical="center"/>
    </xf>
    <xf numFmtId="14" fontId="34" fillId="0" borderId="3" xfId="0" applyNumberFormat="1" applyFont="1" applyFill="1" applyBorder="1" applyAlignment="1">
      <alignment horizontal="center" vertical="center"/>
    </xf>
    <xf numFmtId="14" fontId="3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0" fontId="33" fillId="0" borderId="13" xfId="0" applyFont="1" applyFill="1" applyBorder="1" applyAlignment="1">
      <alignment horizontal="left" vertical="center"/>
    </xf>
    <xf numFmtId="49" fontId="35" fillId="0" borderId="13" xfId="0" applyNumberFormat="1" applyFont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34" fillId="0" borderId="13" xfId="0" applyNumberFormat="1" applyFont="1" applyFill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64" fontId="10" fillId="34" borderId="0" xfId="0" applyNumberFormat="1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2" borderId="13" xfId="0" applyNumberFormat="1" applyFont="1" applyFill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37" fillId="37" borderId="2" xfId="0" applyFont="1" applyFill="1" applyBorder="1" applyAlignment="1">
      <alignment horizontal="center"/>
    </xf>
    <xf numFmtId="0" fontId="37" fillId="37" borderId="2" xfId="0" applyFont="1" applyFill="1" applyBorder="1" applyAlignment="1"/>
    <xf numFmtId="0" fontId="0" fillId="0" borderId="13" xfId="0" applyBorder="1"/>
    <xf numFmtId="1" fontId="0" fillId="0" borderId="13" xfId="0" applyNumberFormat="1" applyBorder="1" applyAlignment="1">
      <alignment horizontal="center"/>
    </xf>
    <xf numFmtId="0" fontId="33" fillId="0" borderId="13" xfId="0" applyFont="1" applyFill="1" applyBorder="1" applyAlignment="1">
      <alignment horizontal="left" vertical="center" shrinkToFit="1"/>
    </xf>
    <xf numFmtId="0" fontId="34" fillId="0" borderId="13" xfId="0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34" fillId="0" borderId="0" xfId="0" applyFont="1" applyFill="1" applyBorder="1" applyAlignment="1">
      <alignment horizontal="left" vertical="center" shrinkToFit="1"/>
    </xf>
    <xf numFmtId="0" fontId="31" fillId="0" borderId="13" xfId="0" applyFont="1" applyFill="1" applyBorder="1" applyAlignment="1">
      <alignment horizontal="left"/>
    </xf>
    <xf numFmtId="49" fontId="0" fillId="0" borderId="16" xfId="0" applyNumberFormat="1" applyBorder="1" applyAlignment="1">
      <alignment vertical="center"/>
    </xf>
    <xf numFmtId="0" fontId="10" fillId="37" borderId="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0" fillId="0" borderId="0" xfId="0" applyBorder="1"/>
    <xf numFmtId="0" fontId="37" fillId="37" borderId="13" xfId="0" applyFont="1" applyFill="1" applyBorder="1" applyAlignment="1">
      <alignment horizontal="center"/>
    </xf>
    <xf numFmtId="0" fontId="37" fillId="37" borderId="13" xfId="0" applyFont="1" applyFill="1" applyBorder="1" applyAlignment="1"/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63">
    <cellStyle name="20% - Cor1 2" xfId="49"/>
    <cellStyle name="20% - Cor2 2" xfId="51"/>
    <cellStyle name="20% - Cor3 2" xfId="53"/>
    <cellStyle name="20% - Cor4 2" xfId="55"/>
    <cellStyle name="20% - Cor5 2" xfId="57"/>
    <cellStyle name="20% - Cor6 2" xfId="59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Cor1 2" xfId="50"/>
    <cellStyle name="40% - Cor2 2" xfId="52"/>
    <cellStyle name="40% - Cor3 2" xfId="54"/>
    <cellStyle name="40% - Cor4 2" xfId="56"/>
    <cellStyle name="40% - Cor5 2" xfId="58"/>
    <cellStyle name="40% - Cor6 2" xfId="60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view="pageBreakPreview" zoomScaleNormal="100" zoomScaleSheetLayoutView="100" workbookViewId="0">
      <selection activeCell="E17" sqref="E17"/>
    </sheetView>
  </sheetViews>
  <sheetFormatPr defaultColWidth="9.140625" defaultRowHeight="15" x14ac:dyDescent="0.25"/>
  <cols>
    <col min="1" max="1" width="8.7109375" style="53" customWidth="1"/>
    <col min="2" max="3" width="12.7109375" style="53" bestFit="1" customWidth="1"/>
    <col min="4" max="4" width="41.42578125" style="58" bestFit="1" customWidth="1"/>
    <col min="5" max="5" width="13.5703125" style="43" customWidth="1"/>
    <col min="6" max="6" width="12.28515625" style="53" bestFit="1" customWidth="1"/>
    <col min="7" max="7" width="39.140625" style="80" bestFit="1" customWidth="1"/>
    <col min="8" max="8" width="5.5703125" style="53" bestFit="1" customWidth="1"/>
    <col min="9" max="9" width="41.42578125" style="53" bestFit="1" customWidth="1"/>
    <col min="10" max="10" width="41.5703125" style="53" bestFit="1" customWidth="1"/>
    <col min="11" max="16384" width="9.140625" style="53"/>
  </cols>
  <sheetData>
    <row r="1" spans="1:13" ht="18" customHeight="1" x14ac:dyDescent="0.25">
      <c r="A1" s="24" t="s">
        <v>0</v>
      </c>
      <c r="B1" s="25" t="s">
        <v>1</v>
      </c>
      <c r="C1" s="25" t="s">
        <v>2</v>
      </c>
      <c r="D1" s="56" t="s">
        <v>3</v>
      </c>
      <c r="E1" s="26" t="s">
        <v>4</v>
      </c>
      <c r="F1" s="25" t="s">
        <v>5</v>
      </c>
      <c r="G1" s="77" t="s">
        <v>6</v>
      </c>
    </row>
    <row r="2" spans="1:13" ht="15" customHeight="1" x14ac:dyDescent="0.25">
      <c r="A2" s="63">
        <v>2104</v>
      </c>
      <c r="B2" s="27"/>
      <c r="C2" s="28" t="s">
        <v>15</v>
      </c>
      <c r="D2" s="38" t="s">
        <v>13</v>
      </c>
      <c r="E2" s="29"/>
      <c r="F2" s="30" t="s">
        <v>51</v>
      </c>
      <c r="G2" s="78"/>
      <c r="J2" s="53" t="s">
        <v>14</v>
      </c>
      <c r="K2" s="53" t="s">
        <v>15</v>
      </c>
      <c r="L2" s="53" t="s">
        <v>9</v>
      </c>
      <c r="M2" s="53" t="s">
        <v>16</v>
      </c>
    </row>
    <row r="3" spans="1:13" ht="15" customHeight="1" x14ac:dyDescent="0.25">
      <c r="A3" s="63">
        <v>2092</v>
      </c>
      <c r="B3" s="27"/>
      <c r="C3" s="28" t="s">
        <v>15</v>
      </c>
      <c r="D3" s="38" t="s">
        <v>17</v>
      </c>
      <c r="E3" s="32"/>
      <c r="F3" s="30" t="s">
        <v>51</v>
      </c>
      <c r="G3" s="38" t="s">
        <v>18</v>
      </c>
      <c r="K3" s="53" t="s">
        <v>15</v>
      </c>
      <c r="L3" s="53" t="s">
        <v>9</v>
      </c>
      <c r="M3" s="53" t="s">
        <v>19</v>
      </c>
    </row>
    <row r="4" spans="1:13" ht="15" customHeight="1" x14ac:dyDescent="0.25">
      <c r="A4" s="63">
        <v>2137</v>
      </c>
      <c r="B4" s="97">
        <v>107779</v>
      </c>
      <c r="C4" s="28" t="s">
        <v>21</v>
      </c>
      <c r="D4" s="38" t="s">
        <v>20</v>
      </c>
      <c r="E4" s="33"/>
      <c r="F4" s="30" t="s">
        <v>51</v>
      </c>
      <c r="G4" s="79" t="s">
        <v>36</v>
      </c>
      <c r="K4" s="53" t="s">
        <v>21</v>
      </c>
      <c r="L4" s="53" t="s">
        <v>9</v>
      </c>
      <c r="M4" s="53" t="s">
        <v>22</v>
      </c>
    </row>
    <row r="5" spans="1:13" ht="15" customHeight="1" x14ac:dyDescent="0.25">
      <c r="A5" s="63">
        <v>2089</v>
      </c>
      <c r="C5" s="28" t="s">
        <v>21</v>
      </c>
      <c r="D5" s="38" t="s">
        <v>23</v>
      </c>
      <c r="E5" s="34"/>
      <c r="F5" s="30" t="s">
        <v>51</v>
      </c>
      <c r="G5" s="38" t="s">
        <v>24</v>
      </c>
      <c r="K5" s="53" t="s">
        <v>21</v>
      </c>
      <c r="L5" s="53" t="s">
        <v>9</v>
      </c>
      <c r="M5" s="53" t="s">
        <v>25</v>
      </c>
    </row>
    <row r="6" spans="1:13" ht="15" customHeight="1" x14ac:dyDescent="0.25">
      <c r="A6" s="63">
        <v>2099</v>
      </c>
      <c r="C6" s="28" t="s">
        <v>15</v>
      </c>
      <c r="D6" s="38" t="s">
        <v>26</v>
      </c>
      <c r="E6" s="32"/>
      <c r="F6" s="30" t="s">
        <v>51</v>
      </c>
      <c r="G6" s="38" t="s">
        <v>14</v>
      </c>
      <c r="K6" s="53" t="s">
        <v>15</v>
      </c>
      <c r="L6" s="53" t="s">
        <v>9</v>
      </c>
      <c r="M6" s="53" t="s">
        <v>27</v>
      </c>
    </row>
    <row r="7" spans="1:13" ht="15" customHeight="1" x14ac:dyDescent="0.25">
      <c r="A7" s="63">
        <v>2145</v>
      </c>
      <c r="B7" s="97">
        <v>107777</v>
      </c>
      <c r="C7" s="28" t="s">
        <v>21</v>
      </c>
      <c r="D7" s="38" t="s">
        <v>28</v>
      </c>
      <c r="E7" s="35"/>
      <c r="F7" s="30" t="s">
        <v>51</v>
      </c>
      <c r="G7" s="79" t="s">
        <v>36</v>
      </c>
      <c r="K7" s="53" t="s">
        <v>21</v>
      </c>
      <c r="L7" s="53" t="s">
        <v>9</v>
      </c>
      <c r="M7" s="53" t="s">
        <v>29</v>
      </c>
    </row>
    <row r="8" spans="1:13" ht="15" customHeight="1" x14ac:dyDescent="0.25">
      <c r="A8" s="63">
        <v>2138</v>
      </c>
      <c r="B8" s="97">
        <v>107780</v>
      </c>
      <c r="C8" s="28" t="s">
        <v>21</v>
      </c>
      <c r="D8" s="38" t="s">
        <v>30</v>
      </c>
      <c r="E8" s="36"/>
      <c r="F8" s="30" t="s">
        <v>51</v>
      </c>
      <c r="G8" s="79" t="s">
        <v>36</v>
      </c>
      <c r="K8" s="53" t="s">
        <v>21</v>
      </c>
      <c r="L8" s="53" t="s">
        <v>9</v>
      </c>
      <c r="M8" s="53" t="s">
        <v>31</v>
      </c>
    </row>
    <row r="9" spans="1:13" ht="15" customHeight="1" x14ac:dyDescent="0.25">
      <c r="A9" s="63">
        <v>2134</v>
      </c>
      <c r="C9" s="28" t="s">
        <v>33</v>
      </c>
      <c r="D9" s="38" t="s">
        <v>32</v>
      </c>
      <c r="E9" s="32"/>
      <c r="F9" s="30" t="s">
        <v>51</v>
      </c>
      <c r="G9" s="38" t="s">
        <v>24</v>
      </c>
      <c r="K9" s="53" t="s">
        <v>33</v>
      </c>
      <c r="L9" s="53" t="s">
        <v>9</v>
      </c>
      <c r="M9" s="53" t="s">
        <v>34</v>
      </c>
    </row>
    <row r="10" spans="1:13" ht="15" customHeight="1" x14ac:dyDescent="0.25">
      <c r="A10" s="63">
        <v>2139</v>
      </c>
      <c r="B10" s="97">
        <v>107781</v>
      </c>
      <c r="C10" s="28" t="s">
        <v>21</v>
      </c>
      <c r="D10" s="38" t="s">
        <v>35</v>
      </c>
      <c r="E10" s="32"/>
      <c r="F10" s="30" t="s">
        <v>51</v>
      </c>
      <c r="G10" s="79" t="s">
        <v>36</v>
      </c>
      <c r="K10" s="53" t="s">
        <v>21</v>
      </c>
      <c r="L10" s="53" t="s">
        <v>9</v>
      </c>
      <c r="M10" s="53" t="s">
        <v>37</v>
      </c>
    </row>
    <row r="11" spans="1:13" ht="15" customHeight="1" x14ac:dyDescent="0.25">
      <c r="A11" s="63">
        <v>2105</v>
      </c>
      <c r="C11" s="28" t="s">
        <v>33</v>
      </c>
      <c r="D11" s="38" t="s">
        <v>38</v>
      </c>
      <c r="E11" s="37"/>
      <c r="F11" s="30" t="s">
        <v>51</v>
      </c>
      <c r="G11" s="38" t="s">
        <v>24</v>
      </c>
      <c r="K11" s="53" t="s">
        <v>33</v>
      </c>
      <c r="L11" s="53" t="s">
        <v>9</v>
      </c>
      <c r="M11" s="53" t="s">
        <v>39</v>
      </c>
    </row>
    <row r="12" spans="1:13" ht="15" customHeight="1" x14ac:dyDescent="0.25">
      <c r="A12" s="63">
        <v>2140</v>
      </c>
      <c r="B12" s="27"/>
      <c r="C12" s="28" t="s">
        <v>21</v>
      </c>
      <c r="D12" s="38" t="s">
        <v>40</v>
      </c>
      <c r="E12" s="37"/>
      <c r="F12" s="30" t="s">
        <v>51</v>
      </c>
      <c r="G12" s="38" t="s">
        <v>14</v>
      </c>
      <c r="K12" s="53" t="s">
        <v>21</v>
      </c>
      <c r="L12" s="53" t="s">
        <v>9</v>
      </c>
      <c r="M12" s="53" t="s">
        <v>41</v>
      </c>
    </row>
    <row r="13" spans="1:13" ht="15" customHeight="1" x14ac:dyDescent="0.25">
      <c r="A13" s="63">
        <v>2119</v>
      </c>
      <c r="B13" s="27"/>
      <c r="C13" s="28" t="s">
        <v>21</v>
      </c>
      <c r="D13" s="38" t="s">
        <v>42</v>
      </c>
      <c r="E13" s="37"/>
      <c r="F13" s="30" t="s">
        <v>51</v>
      </c>
      <c r="G13" s="38" t="s">
        <v>14</v>
      </c>
      <c r="K13" s="53" t="s">
        <v>21</v>
      </c>
      <c r="L13" s="53" t="s">
        <v>9</v>
      </c>
      <c r="M13" s="53" t="s">
        <v>43</v>
      </c>
    </row>
    <row r="14" spans="1:13" ht="15" customHeight="1" x14ac:dyDescent="0.25">
      <c r="A14" s="63">
        <v>2132</v>
      </c>
      <c r="B14" s="96">
        <v>107768</v>
      </c>
      <c r="C14" s="28" t="s">
        <v>33</v>
      </c>
      <c r="D14" s="38" t="s">
        <v>44</v>
      </c>
      <c r="E14" s="37"/>
      <c r="F14" s="30" t="s">
        <v>51</v>
      </c>
      <c r="G14" s="38" t="s">
        <v>68</v>
      </c>
      <c r="K14" s="53" t="s">
        <v>33</v>
      </c>
      <c r="L14" s="53" t="s">
        <v>9</v>
      </c>
      <c r="M14" s="53" t="s">
        <v>45</v>
      </c>
    </row>
    <row r="15" spans="1:13" ht="15" customHeight="1" x14ac:dyDescent="0.25">
      <c r="A15" s="63">
        <v>2072</v>
      </c>
      <c r="B15" s="27"/>
      <c r="C15" s="28" t="s">
        <v>33</v>
      </c>
      <c r="D15" s="38" t="s">
        <v>46</v>
      </c>
      <c r="E15" s="32"/>
      <c r="F15" s="30" t="s">
        <v>51</v>
      </c>
      <c r="G15" s="38" t="s">
        <v>14</v>
      </c>
      <c r="K15" s="53" t="s">
        <v>33</v>
      </c>
      <c r="L15" s="53" t="s">
        <v>9</v>
      </c>
      <c r="M15" s="53" t="s">
        <v>47</v>
      </c>
    </row>
    <row r="16" spans="1:13" ht="15" customHeight="1" x14ac:dyDescent="0.25">
      <c r="A16" s="63">
        <v>2078</v>
      </c>
      <c r="B16" s="27"/>
      <c r="C16" s="28" t="s">
        <v>15</v>
      </c>
      <c r="D16" s="38" t="s">
        <v>48</v>
      </c>
      <c r="E16" s="32"/>
      <c r="F16" s="30" t="s">
        <v>51</v>
      </c>
      <c r="G16" s="38" t="s">
        <v>49</v>
      </c>
      <c r="K16" s="53" t="s">
        <v>15</v>
      </c>
      <c r="L16" s="53" t="s">
        <v>9</v>
      </c>
      <c r="M16" s="53" t="s">
        <v>47</v>
      </c>
    </row>
    <row r="17" spans="1:13" ht="15" customHeight="1" x14ac:dyDescent="0.25">
      <c r="A17" s="63">
        <v>2136</v>
      </c>
      <c r="B17" s="27"/>
      <c r="C17" s="28" t="s">
        <v>21</v>
      </c>
      <c r="D17" s="38" t="s">
        <v>50</v>
      </c>
      <c r="E17" s="32"/>
      <c r="F17" s="30" t="s">
        <v>51</v>
      </c>
      <c r="G17" s="38" t="s">
        <v>14</v>
      </c>
      <c r="K17" s="53" t="s">
        <v>21</v>
      </c>
      <c r="L17" s="53" t="s">
        <v>9</v>
      </c>
      <c r="M17" s="53" t="s">
        <v>47</v>
      </c>
    </row>
    <row r="18" spans="1:13" ht="15" customHeight="1" x14ac:dyDescent="0.25">
      <c r="A18" s="64">
        <v>2144</v>
      </c>
      <c r="B18" s="98">
        <v>105611</v>
      </c>
      <c r="C18" s="54" t="s">
        <v>33</v>
      </c>
      <c r="D18" s="57" t="s">
        <v>52</v>
      </c>
      <c r="E18" s="37"/>
      <c r="F18" s="40" t="s">
        <v>54</v>
      </c>
      <c r="G18" s="57" t="s">
        <v>67</v>
      </c>
    </row>
    <row r="19" spans="1:13" ht="15" customHeight="1" x14ac:dyDescent="0.25">
      <c r="A19" s="64">
        <v>2141</v>
      </c>
      <c r="B19" s="27"/>
      <c r="C19" s="54" t="s">
        <v>33</v>
      </c>
      <c r="D19" s="57" t="s">
        <v>53</v>
      </c>
      <c r="E19" s="37"/>
      <c r="F19" s="54" t="s">
        <v>54</v>
      </c>
      <c r="G19" s="57" t="s">
        <v>66</v>
      </c>
    </row>
    <row r="20" spans="1:13" ht="15" customHeight="1" x14ac:dyDescent="0.25">
      <c r="A20" s="41"/>
      <c r="B20" s="41"/>
      <c r="C20" s="42"/>
      <c r="F20" s="55"/>
    </row>
    <row r="21" spans="1:13" ht="15" customHeight="1" x14ac:dyDescent="0.25">
      <c r="A21" s="19"/>
      <c r="B21" s="19"/>
      <c r="C21" s="27"/>
      <c r="D21" s="39"/>
      <c r="E21" s="44"/>
      <c r="F21" s="40"/>
      <c r="G21" s="61"/>
    </row>
    <row r="22" spans="1:13" ht="15" customHeight="1" x14ac:dyDescent="0.25">
      <c r="A22" s="19"/>
      <c r="B22" s="19"/>
      <c r="C22" s="27"/>
      <c r="D22" s="31"/>
      <c r="E22" s="45"/>
      <c r="F22" s="30"/>
      <c r="G22" s="61"/>
    </row>
    <row r="23" spans="1:13" ht="15" customHeight="1" x14ac:dyDescent="0.25">
      <c r="A23" s="19"/>
      <c r="B23" s="19"/>
      <c r="C23" s="27"/>
      <c r="D23" s="31"/>
      <c r="E23" s="45"/>
      <c r="F23" s="30"/>
      <c r="G23" s="61"/>
    </row>
    <row r="24" spans="1:13" ht="15" customHeight="1" x14ac:dyDescent="0.25">
      <c r="A24" s="19"/>
      <c r="B24" s="19"/>
      <c r="C24" s="27"/>
      <c r="D24" s="39"/>
      <c r="E24" s="46"/>
      <c r="F24" s="40"/>
      <c r="G24" s="38"/>
    </row>
    <row r="25" spans="1:13" ht="15" customHeight="1" x14ac:dyDescent="0.25">
      <c r="A25" s="19"/>
      <c r="B25" s="19"/>
      <c r="C25" s="27"/>
      <c r="D25" s="39"/>
      <c r="E25" s="44"/>
      <c r="F25" s="40"/>
      <c r="G25" s="38"/>
    </row>
    <row r="26" spans="1:13" ht="15" customHeight="1" x14ac:dyDescent="0.25">
      <c r="A26" s="19"/>
      <c r="B26" s="19"/>
      <c r="C26" s="27"/>
      <c r="D26" s="39"/>
      <c r="E26" s="47"/>
      <c r="F26" s="40"/>
      <c r="G26" s="61"/>
    </row>
    <row r="27" spans="1:13" ht="15" customHeight="1" x14ac:dyDescent="0.25">
      <c r="A27" s="19"/>
      <c r="B27" s="19"/>
      <c r="C27" s="27"/>
      <c r="D27" s="39"/>
      <c r="E27" s="44"/>
      <c r="F27" s="40"/>
      <c r="G27" s="61"/>
    </row>
    <row r="28" spans="1:13" ht="15" customHeight="1" x14ac:dyDescent="0.25">
      <c r="A28" s="19"/>
      <c r="B28" s="19"/>
      <c r="C28" s="27"/>
      <c r="D28" s="39"/>
      <c r="E28" s="44"/>
      <c r="F28" s="40"/>
      <c r="G28" s="61"/>
    </row>
    <row r="29" spans="1:13" ht="15" customHeight="1" x14ac:dyDescent="0.25">
      <c r="A29" s="19"/>
      <c r="B29" s="27"/>
      <c r="C29" s="27"/>
      <c r="D29" s="39"/>
      <c r="E29" s="48"/>
      <c r="F29" s="40"/>
      <c r="G29" s="61"/>
    </row>
    <row r="30" spans="1:13" ht="15" customHeight="1" x14ac:dyDescent="0.25">
      <c r="A30" s="19"/>
      <c r="B30" s="27"/>
      <c r="C30" s="27"/>
      <c r="D30" s="39"/>
      <c r="E30" s="48"/>
      <c r="F30" s="40"/>
      <c r="G30" s="61"/>
    </row>
    <row r="31" spans="1:13" ht="15" customHeight="1" x14ac:dyDescent="0.25">
      <c r="A31" s="19"/>
      <c r="B31" s="27"/>
      <c r="C31" s="27"/>
      <c r="D31" s="39"/>
      <c r="E31" s="48"/>
      <c r="F31" s="40"/>
      <c r="G31" s="61"/>
    </row>
    <row r="32" spans="1:13" ht="15" customHeight="1" x14ac:dyDescent="0.25">
      <c r="A32" s="19"/>
      <c r="B32" s="27"/>
      <c r="C32" s="27"/>
      <c r="D32" s="59"/>
      <c r="E32" s="44"/>
      <c r="F32" s="40"/>
      <c r="G32" s="38"/>
    </row>
    <row r="33" spans="1:7" ht="15" customHeight="1" x14ac:dyDescent="0.25">
      <c r="A33" s="19"/>
      <c r="B33" s="27"/>
      <c r="C33" s="27"/>
      <c r="D33" s="31"/>
      <c r="E33" s="45"/>
      <c r="F33" s="30"/>
      <c r="G33" s="61"/>
    </row>
    <row r="34" spans="1:7" ht="15" customHeight="1" x14ac:dyDescent="0.25">
      <c r="A34" s="19"/>
      <c r="B34" s="19"/>
      <c r="C34" s="27"/>
      <c r="D34" s="39"/>
      <c r="E34" s="47"/>
      <c r="F34" s="40"/>
      <c r="G34" s="61"/>
    </row>
    <row r="35" spans="1:7" ht="15" customHeight="1" x14ac:dyDescent="0.25">
      <c r="A35" s="19"/>
      <c r="B35" s="19"/>
      <c r="C35" s="27"/>
      <c r="D35" s="31"/>
      <c r="E35" s="45"/>
      <c r="F35" s="30"/>
      <c r="G35" s="61"/>
    </row>
    <row r="36" spans="1:7" ht="15" customHeight="1" x14ac:dyDescent="0.25">
      <c r="A36" s="19"/>
      <c r="B36" s="19"/>
      <c r="C36" s="27"/>
      <c r="D36" s="31"/>
      <c r="E36" s="45"/>
      <c r="F36" s="30"/>
      <c r="G36" s="61"/>
    </row>
    <row r="37" spans="1:7" ht="15" customHeight="1" x14ac:dyDescent="0.25">
      <c r="A37" s="19"/>
      <c r="B37" s="19"/>
      <c r="C37" s="27"/>
      <c r="D37" s="31"/>
      <c r="E37" s="45"/>
      <c r="F37" s="30"/>
      <c r="G37" s="38"/>
    </row>
    <row r="38" spans="1:7" ht="15" customHeight="1" x14ac:dyDescent="0.25">
      <c r="A38" s="41"/>
      <c r="B38" s="41"/>
      <c r="C38" s="42"/>
      <c r="D38" s="60"/>
      <c r="E38" s="49"/>
      <c r="F38" s="42"/>
      <c r="G38" s="60"/>
    </row>
    <row r="39" spans="1:7" ht="15" customHeight="1" x14ac:dyDescent="0.25">
      <c r="A39" s="19"/>
      <c r="B39" s="19"/>
      <c r="C39" s="27"/>
      <c r="D39" s="61"/>
      <c r="E39" s="50"/>
      <c r="F39" s="19"/>
      <c r="G39" s="61"/>
    </row>
    <row r="40" spans="1:7" ht="15" customHeight="1" x14ac:dyDescent="0.25">
      <c r="A40" s="19"/>
      <c r="B40" s="19"/>
      <c r="C40" s="27"/>
      <c r="D40" s="61"/>
      <c r="E40" s="50"/>
      <c r="F40" s="19"/>
      <c r="G40" s="61"/>
    </row>
    <row r="41" spans="1:7" ht="15" customHeight="1" x14ac:dyDescent="0.25">
      <c r="A41" s="19"/>
      <c r="B41" s="19"/>
      <c r="C41" s="27"/>
      <c r="D41" s="61"/>
      <c r="E41" s="50"/>
      <c r="F41" s="19"/>
      <c r="G41" s="61"/>
    </row>
    <row r="42" spans="1:7" ht="15" customHeight="1" x14ac:dyDescent="0.25">
      <c r="A42" s="51"/>
      <c r="B42" s="51"/>
      <c r="C42" s="27"/>
      <c r="D42" s="62"/>
      <c r="E42" s="52"/>
      <c r="F42" s="52"/>
      <c r="G42" s="81"/>
    </row>
    <row r="43" spans="1:7" ht="15" customHeight="1" x14ac:dyDescent="0.25">
      <c r="A43" s="51"/>
      <c r="B43" s="51"/>
      <c r="C43" s="27"/>
      <c r="D43" s="62"/>
      <c r="E43" s="52"/>
      <c r="F43" s="52"/>
      <c r="G43" s="81"/>
    </row>
    <row r="44" spans="1:7" ht="15" customHeight="1" x14ac:dyDescent="0.25">
      <c r="A44" s="51"/>
      <c r="B44" s="51"/>
      <c r="C44" s="27"/>
      <c r="D44" s="62"/>
      <c r="E44" s="52"/>
      <c r="F44" s="51"/>
      <c r="G44" s="81"/>
    </row>
    <row r="45" spans="1:7" ht="15" customHeight="1" x14ac:dyDescent="0.25">
      <c r="A45" s="51"/>
      <c r="B45" s="51"/>
      <c r="C45" s="27"/>
      <c r="D45" s="62"/>
      <c r="E45" s="52"/>
      <c r="F45" s="52"/>
      <c r="G45" s="81"/>
    </row>
    <row r="46" spans="1:7" ht="15" customHeight="1" x14ac:dyDescent="0.25">
      <c r="A46" s="51"/>
      <c r="B46" s="51"/>
      <c r="C46" s="27"/>
      <c r="D46" s="62"/>
      <c r="E46" s="52"/>
      <c r="F46" s="52"/>
      <c r="G46" s="81"/>
    </row>
    <row r="47" spans="1:7" ht="15" customHeight="1" x14ac:dyDescent="0.25">
      <c r="A47" s="51"/>
      <c r="B47" s="51"/>
      <c r="C47" s="27"/>
      <c r="D47" s="62"/>
      <c r="E47" s="52"/>
      <c r="F47" s="52"/>
      <c r="G47" s="81"/>
    </row>
    <row r="48" spans="1:7" ht="15" customHeight="1" x14ac:dyDescent="0.25">
      <c r="A48" s="51"/>
      <c r="B48" s="51"/>
      <c r="C48" s="27"/>
      <c r="D48" s="62"/>
      <c r="E48" s="52"/>
      <c r="F48" s="52"/>
      <c r="G48" s="81"/>
    </row>
    <row r="49" spans="1:7" ht="15" customHeight="1" x14ac:dyDescent="0.25">
      <c r="A49" s="51"/>
      <c r="B49" s="51"/>
      <c r="C49" s="27"/>
      <c r="D49" s="62"/>
      <c r="E49" s="52"/>
      <c r="F49" s="52"/>
      <c r="G49" s="81"/>
    </row>
    <row r="50" spans="1:7" ht="15" customHeight="1" x14ac:dyDescent="0.25">
      <c r="A50" s="51"/>
      <c r="B50" s="51"/>
      <c r="C50" s="27"/>
      <c r="D50" s="62"/>
      <c r="E50" s="52"/>
      <c r="F50" s="51"/>
      <c r="G50" s="81"/>
    </row>
    <row r="51" spans="1:7" ht="15" customHeight="1" x14ac:dyDescent="0.25">
      <c r="A51" s="51"/>
      <c r="B51" s="51"/>
      <c r="C51" s="27"/>
      <c r="D51" s="62"/>
      <c r="E51" s="52"/>
      <c r="F51" s="52"/>
      <c r="G51" s="81"/>
    </row>
    <row r="52" spans="1:7" ht="15" customHeight="1" x14ac:dyDescent="0.25">
      <c r="A52" s="51"/>
      <c r="B52" s="51"/>
      <c r="C52" s="27"/>
      <c r="D52" s="62"/>
      <c r="E52" s="52"/>
      <c r="F52" s="52"/>
      <c r="G52" s="81"/>
    </row>
    <row r="53" spans="1:7" ht="15" customHeight="1" x14ac:dyDescent="0.25">
      <c r="A53" s="51"/>
      <c r="B53" s="51"/>
      <c r="C53" s="27"/>
      <c r="D53" s="62"/>
      <c r="E53" s="52"/>
      <c r="F53" s="51"/>
      <c r="G53" s="81"/>
    </row>
    <row r="54" spans="1:7" ht="15" customHeight="1" x14ac:dyDescent="0.25">
      <c r="A54" s="51"/>
      <c r="B54" s="51"/>
      <c r="C54" s="27"/>
      <c r="D54" s="62"/>
      <c r="E54" s="52"/>
      <c r="F54" s="52"/>
      <c r="G54" s="81"/>
    </row>
    <row r="55" spans="1:7" ht="15" customHeight="1" x14ac:dyDescent="0.25">
      <c r="A55" s="51"/>
      <c r="B55" s="51"/>
      <c r="C55" s="27"/>
      <c r="D55" s="62"/>
      <c r="E55" s="52"/>
      <c r="F55" s="52"/>
      <c r="G55" s="81"/>
    </row>
    <row r="56" spans="1:7" ht="15" customHeight="1" x14ac:dyDescent="0.25">
      <c r="A56" s="51"/>
      <c r="B56" s="51"/>
      <c r="C56" s="27"/>
      <c r="D56" s="62"/>
      <c r="E56" s="52"/>
      <c r="F56" s="52"/>
      <c r="G56" s="81"/>
    </row>
    <row r="57" spans="1:7" ht="15" customHeight="1" x14ac:dyDescent="0.25">
      <c r="A57" s="27"/>
      <c r="B57" s="27"/>
      <c r="C57" s="27"/>
      <c r="D57" s="38"/>
      <c r="E57" s="37"/>
      <c r="F57" s="27"/>
      <c r="G57" s="81"/>
    </row>
    <row r="58" spans="1:7" ht="15" customHeight="1" x14ac:dyDescent="0.25">
      <c r="A58" s="27"/>
      <c r="B58" s="27"/>
      <c r="C58" s="27"/>
      <c r="D58" s="38"/>
      <c r="E58" s="37"/>
      <c r="F58" s="27"/>
      <c r="G58" s="81"/>
    </row>
    <row r="59" spans="1:7" ht="15" customHeight="1" x14ac:dyDescent="0.25">
      <c r="A59" s="27"/>
      <c r="B59" s="27"/>
      <c r="C59" s="27"/>
      <c r="D59" s="38"/>
      <c r="E59" s="37"/>
      <c r="F59" s="27"/>
      <c r="G59" s="81"/>
    </row>
    <row r="60" spans="1:7" ht="15" customHeight="1" x14ac:dyDescent="0.25">
      <c r="A60" s="19"/>
      <c r="B60" s="19"/>
      <c r="C60" s="27"/>
      <c r="D60" s="61"/>
      <c r="E60" s="50"/>
      <c r="F60" s="19"/>
      <c r="G60" s="61"/>
    </row>
    <row r="61" spans="1:7" ht="15" customHeight="1" x14ac:dyDescent="0.25">
      <c r="A61" s="19"/>
      <c r="B61" s="19"/>
      <c r="C61" s="27"/>
      <c r="D61" s="61"/>
      <c r="E61" s="50"/>
      <c r="F61" s="19"/>
      <c r="G61" s="61"/>
    </row>
    <row r="62" spans="1:7" ht="15" customHeight="1" x14ac:dyDescent="0.25">
      <c r="A62" s="19"/>
      <c r="B62" s="19"/>
      <c r="C62" s="27"/>
      <c r="D62" s="61"/>
      <c r="E62" s="50"/>
      <c r="F62" s="19"/>
      <c r="G62" s="61"/>
    </row>
    <row r="63" spans="1:7" ht="15" customHeight="1" x14ac:dyDescent="0.25">
      <c r="A63" s="19"/>
      <c r="B63" s="19"/>
      <c r="C63" s="27"/>
      <c r="D63" s="61"/>
      <c r="E63" s="50"/>
      <c r="F63" s="19"/>
      <c r="G63" s="61"/>
    </row>
    <row r="64" spans="1:7" ht="15" customHeight="1" x14ac:dyDescent="0.25">
      <c r="A64" s="19"/>
      <c r="B64" s="19"/>
      <c r="C64" s="27"/>
      <c r="D64" s="61"/>
      <c r="E64" s="50"/>
      <c r="F64" s="19"/>
      <c r="G64" s="61"/>
    </row>
    <row r="65" spans="1:7" ht="15" customHeight="1" x14ac:dyDescent="0.25">
      <c r="A65" s="19"/>
      <c r="B65" s="19"/>
      <c r="C65" s="27"/>
      <c r="D65" s="61"/>
      <c r="E65" s="50"/>
      <c r="F65" s="19"/>
      <c r="G65" s="61"/>
    </row>
    <row r="66" spans="1:7" ht="15" customHeight="1" x14ac:dyDescent="0.25">
      <c r="A66" s="19"/>
      <c r="B66" s="19"/>
      <c r="C66" s="27"/>
      <c r="D66" s="61"/>
      <c r="E66" s="50"/>
      <c r="F66" s="19"/>
      <c r="G66" s="61"/>
    </row>
    <row r="67" spans="1:7" ht="15" customHeight="1" x14ac:dyDescent="0.25">
      <c r="A67" s="19"/>
      <c r="B67" s="19"/>
      <c r="C67" s="27"/>
      <c r="D67" s="61"/>
      <c r="E67" s="50"/>
      <c r="F67" s="19"/>
      <c r="G67" s="61"/>
    </row>
    <row r="68" spans="1:7" ht="15" customHeight="1" x14ac:dyDescent="0.25">
      <c r="A68" s="19"/>
      <c r="B68" s="19"/>
      <c r="C68" s="27"/>
      <c r="D68" s="61"/>
      <c r="E68" s="50"/>
      <c r="F68" s="19"/>
      <c r="G68" s="61"/>
    </row>
    <row r="69" spans="1:7" ht="15" customHeight="1" x14ac:dyDescent="0.25">
      <c r="A69" s="19"/>
      <c r="B69" s="19"/>
      <c r="C69" s="27"/>
      <c r="D69" s="61"/>
      <c r="E69" s="50"/>
      <c r="F69" s="19"/>
      <c r="G69" s="61"/>
    </row>
    <row r="70" spans="1:7" ht="15" customHeight="1" x14ac:dyDescent="0.25">
      <c r="A70" s="19"/>
      <c r="B70" s="19"/>
      <c r="C70" s="27"/>
      <c r="D70" s="61"/>
      <c r="E70" s="50"/>
      <c r="F70" s="19"/>
      <c r="G70" s="61"/>
    </row>
    <row r="71" spans="1:7" ht="15" customHeight="1" x14ac:dyDescent="0.25">
      <c r="A71" s="19"/>
      <c r="B71" s="19"/>
      <c r="C71" s="27"/>
      <c r="D71" s="61"/>
      <c r="E71" s="50"/>
      <c r="F71" s="19"/>
      <c r="G71" s="61"/>
    </row>
    <row r="72" spans="1:7" ht="15" customHeight="1" x14ac:dyDescent="0.25">
      <c r="A72" s="19"/>
      <c r="B72" s="19"/>
      <c r="C72" s="27"/>
      <c r="D72" s="61"/>
      <c r="E72" s="50"/>
      <c r="F72" s="19"/>
      <c r="G72" s="61"/>
    </row>
    <row r="73" spans="1:7" ht="15" customHeight="1" x14ac:dyDescent="0.25">
      <c r="A73" s="19"/>
      <c r="B73" s="19"/>
      <c r="C73" s="27"/>
      <c r="D73" s="61"/>
      <c r="E73" s="50"/>
      <c r="F73" s="19"/>
      <c r="G73" s="61"/>
    </row>
    <row r="74" spans="1:7" ht="15" customHeight="1" x14ac:dyDescent="0.25">
      <c r="A74" s="19"/>
      <c r="B74" s="19"/>
      <c r="C74" s="27"/>
      <c r="D74" s="61"/>
      <c r="E74" s="50"/>
      <c r="F74" s="19"/>
      <c r="G74" s="61"/>
    </row>
    <row r="75" spans="1:7" ht="15" customHeight="1" x14ac:dyDescent="0.25">
      <c r="A75" s="19"/>
      <c r="B75" s="19"/>
      <c r="C75" s="27"/>
      <c r="D75" s="61"/>
      <c r="E75" s="50"/>
      <c r="F75" s="19"/>
      <c r="G75" s="61"/>
    </row>
    <row r="76" spans="1:7" ht="15" customHeight="1" x14ac:dyDescent="0.25">
      <c r="A76" s="19"/>
      <c r="B76" s="19"/>
      <c r="C76" s="27"/>
      <c r="D76" s="61"/>
      <c r="E76" s="50"/>
      <c r="F76" s="19"/>
      <c r="G76" s="61"/>
    </row>
    <row r="77" spans="1:7" ht="15" customHeight="1" x14ac:dyDescent="0.25">
      <c r="A77" s="19"/>
      <c r="B77" s="19"/>
      <c r="C77" s="27"/>
      <c r="D77" s="61"/>
      <c r="E77" s="50"/>
      <c r="F77" s="19"/>
      <c r="G77" s="61"/>
    </row>
    <row r="78" spans="1:7" ht="15" customHeight="1" x14ac:dyDescent="0.25">
      <c r="A78" s="19"/>
      <c r="B78" s="19"/>
      <c r="C78" s="27"/>
      <c r="D78" s="61"/>
      <c r="E78" s="50"/>
      <c r="F78" s="19"/>
      <c r="G78" s="61"/>
    </row>
    <row r="79" spans="1:7" ht="15" customHeight="1" x14ac:dyDescent="0.25">
      <c r="A79" s="19"/>
      <c r="B79" s="19"/>
      <c r="C79" s="27"/>
      <c r="D79" s="61"/>
      <c r="E79" s="50"/>
      <c r="F79" s="19"/>
      <c r="G79" s="61"/>
    </row>
    <row r="80" spans="1:7" ht="15" customHeight="1" x14ac:dyDescent="0.25">
      <c r="A80" s="19"/>
      <c r="B80" s="19"/>
      <c r="C80" s="27"/>
      <c r="D80" s="61"/>
      <c r="E80" s="50"/>
      <c r="F80" s="19"/>
      <c r="G80" s="61"/>
    </row>
    <row r="81" spans="1:7" ht="15" customHeight="1" x14ac:dyDescent="0.25">
      <c r="A81" s="19"/>
      <c r="B81" s="19"/>
      <c r="C81" s="27"/>
      <c r="D81" s="61"/>
      <c r="E81" s="50"/>
      <c r="F81" s="19"/>
      <c r="G81" s="61"/>
    </row>
    <row r="82" spans="1:7" ht="15" customHeight="1" x14ac:dyDescent="0.25">
      <c r="A82" s="19"/>
      <c r="B82" s="19"/>
      <c r="C82" s="27"/>
      <c r="D82" s="61"/>
      <c r="E82" s="50"/>
      <c r="F82" s="19"/>
      <c r="G82" s="61"/>
    </row>
    <row r="83" spans="1:7" ht="15" customHeight="1" x14ac:dyDescent="0.25">
      <c r="A83" s="19"/>
      <c r="B83" s="19"/>
      <c r="C83" s="27"/>
      <c r="D83" s="61"/>
      <c r="E83" s="50"/>
      <c r="F83" s="19"/>
      <c r="G83" s="61"/>
    </row>
    <row r="84" spans="1:7" ht="15" customHeight="1" x14ac:dyDescent="0.25">
      <c r="A84" s="19"/>
      <c r="B84" s="19"/>
      <c r="C84" s="27"/>
      <c r="D84" s="61"/>
      <c r="E84" s="50"/>
      <c r="F84" s="19"/>
      <c r="G84" s="61"/>
    </row>
    <row r="85" spans="1:7" ht="15" customHeight="1" x14ac:dyDescent="0.25">
      <c r="A85" s="19"/>
      <c r="B85" s="19"/>
      <c r="C85" s="27"/>
      <c r="D85" s="61"/>
      <c r="E85" s="50"/>
      <c r="F85" s="19"/>
      <c r="G85" s="61"/>
    </row>
    <row r="86" spans="1:7" x14ac:dyDescent="0.25">
      <c r="A86" s="19"/>
      <c r="B86" s="19"/>
      <c r="C86" s="27"/>
      <c r="D86" s="61"/>
      <c r="E86" s="50"/>
      <c r="F86" s="19"/>
      <c r="G86" s="61"/>
    </row>
    <row r="87" spans="1:7" x14ac:dyDescent="0.25">
      <c r="A87" s="19"/>
      <c r="B87" s="19"/>
      <c r="C87" s="27"/>
      <c r="D87" s="61"/>
      <c r="E87" s="50"/>
      <c r="F87" s="19"/>
      <c r="G87" s="61"/>
    </row>
    <row r="88" spans="1:7" x14ac:dyDescent="0.25">
      <c r="A88" s="19"/>
      <c r="B88" s="19"/>
      <c r="C88" s="27"/>
      <c r="D88" s="61"/>
      <c r="E88" s="50"/>
      <c r="F88" s="19"/>
      <c r="G88" s="61"/>
    </row>
    <row r="89" spans="1:7" x14ac:dyDescent="0.25">
      <c r="A89" s="19"/>
      <c r="B89" s="19"/>
      <c r="C89" s="27"/>
      <c r="D89" s="61"/>
      <c r="E89" s="50"/>
      <c r="F89" s="19"/>
      <c r="G89" s="61"/>
    </row>
    <row r="90" spans="1:7" x14ac:dyDescent="0.25">
      <c r="A90" s="19"/>
      <c r="B90" s="19"/>
      <c r="C90" s="27"/>
      <c r="D90" s="61"/>
      <c r="E90" s="50"/>
      <c r="F90" s="19"/>
      <c r="G90" s="61"/>
    </row>
    <row r="91" spans="1:7" x14ac:dyDescent="0.25">
      <c r="A91" s="19"/>
      <c r="B91" s="19"/>
      <c r="C91" s="27"/>
      <c r="D91" s="61"/>
      <c r="E91" s="50"/>
      <c r="F91" s="19"/>
      <c r="G91" s="61"/>
    </row>
    <row r="92" spans="1:7" x14ac:dyDescent="0.25">
      <c r="A92" s="19"/>
      <c r="B92" s="19"/>
      <c r="C92" s="27"/>
      <c r="D92" s="61"/>
      <c r="E92" s="50"/>
      <c r="F92" s="19"/>
      <c r="G92" s="61"/>
    </row>
    <row r="93" spans="1:7" x14ac:dyDescent="0.25">
      <c r="A93" s="19"/>
      <c r="B93" s="19"/>
      <c r="C93" s="27"/>
      <c r="D93" s="61"/>
      <c r="E93" s="50"/>
      <c r="F93" s="19"/>
      <c r="G93" s="61"/>
    </row>
    <row r="94" spans="1:7" x14ac:dyDescent="0.25">
      <c r="A94" s="19"/>
      <c r="B94" s="19"/>
      <c r="C94" s="27"/>
      <c r="D94" s="61"/>
      <c r="E94" s="50"/>
      <c r="F94" s="19"/>
      <c r="G94" s="61"/>
    </row>
    <row r="95" spans="1:7" x14ac:dyDescent="0.25">
      <c r="A95" s="19"/>
      <c r="B95" s="19"/>
      <c r="C95" s="27"/>
      <c r="D95" s="61"/>
      <c r="E95" s="50"/>
      <c r="F95" s="19"/>
      <c r="G95" s="61"/>
    </row>
    <row r="96" spans="1:7" x14ac:dyDescent="0.25">
      <c r="A96" s="19"/>
      <c r="B96" s="19"/>
      <c r="C96" s="27"/>
      <c r="D96" s="61"/>
      <c r="E96" s="50"/>
      <c r="F96" s="19"/>
      <c r="G96" s="61"/>
    </row>
  </sheetData>
  <autoFilter ref="A1:G96">
    <sortState ref="A2:J141">
      <sortCondition ref="A2:A143"/>
    </sortState>
  </autoFilter>
  <sortState ref="D2:F9">
    <sortCondition ref="F2:F9"/>
  </sortState>
  <printOptions horizontalCentered="1"/>
  <pageMargins left="0.35433070866141736" right="0.15748031496062992" top="0.35433070866141736" bottom="0.15748031496062992" header="0.51181102362204722" footer="0.31496062992125984"/>
  <pageSetup paperSize="9" scale="75" firstPageNumber="0" fitToWidth="0" orientation="portrait" r:id="rId1"/>
  <rowBreaks count="1" manualBreakCount="1"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Y23"/>
  <sheetViews>
    <sheetView tabSelected="1" view="pageBreakPreview" zoomScaleNormal="100" zoomScaleSheetLayoutView="100" workbookViewId="0">
      <selection activeCell="D26" sqref="D26"/>
    </sheetView>
  </sheetViews>
  <sheetFormatPr defaultColWidth="9.140625" defaultRowHeight="15.75" x14ac:dyDescent="0.25"/>
  <cols>
    <col min="1" max="1" width="5.28515625" style="4"/>
    <col min="2" max="2" width="7.7109375" style="11"/>
    <col min="3" max="3" width="7.7109375" style="4"/>
    <col min="4" max="4" width="8.140625" style="4"/>
    <col min="5" max="5" width="39" style="4" bestFit="1" customWidth="1"/>
    <col min="6" max="6" width="8.140625" style="4" bestFit="1" customWidth="1"/>
    <col min="7" max="7" width="34" style="4" bestFit="1" customWidth="1"/>
    <col min="8" max="8" width="9.140625" style="21"/>
    <col min="9" max="1013" width="9" style="4"/>
    <col min="1014" max="16384" width="9.140625" style="7"/>
  </cols>
  <sheetData>
    <row r="1" spans="1:1013" ht="18" customHeight="1" x14ac:dyDescent="0.25">
      <c r="A1" s="16" t="s">
        <v>55</v>
      </c>
      <c r="B1" s="17"/>
      <c r="C1" s="18"/>
      <c r="D1" s="18"/>
      <c r="E1" s="16"/>
      <c r="F1" s="16"/>
      <c r="G1" s="16"/>
      <c r="H1" s="66"/>
      <c r="I1" s="18"/>
    </row>
    <row r="2" spans="1:1013" ht="18" customHeight="1" x14ac:dyDescent="0.25">
      <c r="A2" s="16" t="s">
        <v>56</v>
      </c>
      <c r="B2" s="17"/>
      <c r="C2" s="18"/>
      <c r="D2" s="18"/>
      <c r="E2" s="16"/>
      <c r="F2" s="16"/>
      <c r="G2" s="16"/>
      <c r="H2" s="66"/>
      <c r="I2" s="18"/>
    </row>
    <row r="3" spans="1:1013" ht="18" customHeight="1" x14ac:dyDescent="0.25">
      <c r="A3" s="20"/>
      <c r="B3" s="9"/>
      <c r="C3" s="2"/>
      <c r="D3" s="2"/>
      <c r="E3" s="2"/>
      <c r="F3" s="5"/>
      <c r="H3" s="67"/>
    </row>
    <row r="4" spans="1:1013" ht="18" customHeight="1" x14ac:dyDescent="0.25">
      <c r="A4" s="92" t="s">
        <v>10</v>
      </c>
      <c r="B4" s="92"/>
      <c r="C4" s="92"/>
      <c r="D4" s="12"/>
      <c r="E4" s="12"/>
      <c r="F4" s="12"/>
      <c r="G4" s="12"/>
      <c r="H4" s="67"/>
    </row>
    <row r="5" spans="1:1013" ht="18" customHeight="1" x14ac:dyDescent="0.25">
      <c r="A5" s="3" t="s">
        <v>7</v>
      </c>
      <c r="B5" s="10" t="s">
        <v>8</v>
      </c>
      <c r="C5" s="3" t="s">
        <v>1</v>
      </c>
      <c r="D5" s="3" t="s">
        <v>2</v>
      </c>
      <c r="E5" s="3" t="s">
        <v>3</v>
      </c>
      <c r="F5" s="3" t="s">
        <v>5</v>
      </c>
      <c r="G5" s="3" t="s">
        <v>6</v>
      </c>
      <c r="H5" s="68" t="s">
        <v>12</v>
      </c>
      <c r="I5" s="83" t="s">
        <v>65</v>
      </c>
    </row>
    <row r="6" spans="1:1013" s="8" customFormat="1" ht="18" customHeight="1" x14ac:dyDescent="0.25">
      <c r="A6" s="22">
        <v>1</v>
      </c>
      <c r="B6" s="63">
        <v>2104</v>
      </c>
      <c r="C6" s="13">
        <f>IFERROR((VLOOKUP(B6,INSCRITOS!A:B,2,0)),"")</f>
        <v>0</v>
      </c>
      <c r="D6" s="13" t="str">
        <f>IFERROR((VLOOKUP(B6,INSCRITOS!A:C,3,0)),"")</f>
        <v>16/34</v>
      </c>
      <c r="E6" s="14" t="str">
        <f>IFERROR((VLOOKUP(B6,INSCRITOS!A:D,4,0)),"")</f>
        <v>Tiago Tavares Furna</v>
      </c>
      <c r="F6" s="13" t="str">
        <f>IFERROR((VLOOKUP(B6,INSCRITOS!A:F,6,0)),"")</f>
        <v>M</v>
      </c>
      <c r="G6" s="13"/>
      <c r="H6" s="82" t="s">
        <v>16</v>
      </c>
      <c r="I6" s="84">
        <v>150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</row>
    <row r="7" spans="1:1013" s="8" customFormat="1" ht="18" customHeight="1" x14ac:dyDescent="0.25">
      <c r="A7" s="22">
        <v>2</v>
      </c>
      <c r="B7" s="63">
        <v>2092</v>
      </c>
      <c r="C7" s="13">
        <f>IFERROR((VLOOKUP(B7,INSCRITOS!A:B,2,0)),"")</f>
        <v>0</v>
      </c>
      <c r="D7" s="13" t="str">
        <f>IFERROR((VLOOKUP(B7,INSCRITOS!A:C,3,0)),"")</f>
        <v>16/34</v>
      </c>
      <c r="E7" s="14" t="str">
        <f>IFERROR((VLOOKUP(B7,INSCRITOS!A:D,4,0)),"")</f>
        <v>Gonçalo Rocha Luís</v>
      </c>
      <c r="F7" s="13" t="str">
        <f>IFERROR((VLOOKUP(B7,INSCRITOS!A:F,6,0)),"")</f>
        <v>M</v>
      </c>
      <c r="G7" s="13" t="str">
        <f>IFERROR((VLOOKUP(B7,INSCRITOS!A:G,7,FALSE)),"")</f>
        <v>Ludens Clube de Machico</v>
      </c>
      <c r="H7" s="82" t="s">
        <v>19</v>
      </c>
      <c r="I7" s="84">
        <v>140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</row>
    <row r="8" spans="1:1013" s="8" customFormat="1" ht="18" customHeight="1" x14ac:dyDescent="0.25">
      <c r="A8" s="22">
        <v>3</v>
      </c>
      <c r="B8" s="63">
        <v>2137</v>
      </c>
      <c r="C8" s="13">
        <f>IFERROR((VLOOKUP(B8,INSCRITOS!A:B,2,0)),"")</f>
        <v>107779</v>
      </c>
      <c r="D8" s="13" t="str">
        <f>IFERROR((VLOOKUP(B8,INSCRITOS!A:C,3,0)),"")</f>
        <v>35/44</v>
      </c>
      <c r="E8" s="14" t="str">
        <f>IFERROR((VLOOKUP(B8,INSCRITOS!A:D,4,0)),"")</f>
        <v>Nuno Cláudio de Sousa Botelho</v>
      </c>
      <c r="F8" s="13" t="str">
        <f>IFERROR((VLOOKUP(B8,INSCRITOS!A:F,6,0)),"")</f>
        <v>M</v>
      </c>
      <c r="G8" s="13" t="str">
        <f>IFERROR((VLOOKUP(B8,INSCRITOS!A:G,7,FALSE)),"")</f>
        <v>Clube União Micaelense</v>
      </c>
      <c r="H8" s="82" t="s">
        <v>22</v>
      </c>
      <c r="I8" s="84">
        <v>130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</row>
    <row r="9" spans="1:1013" s="8" customFormat="1" ht="18" customHeight="1" x14ac:dyDescent="0.25">
      <c r="A9" s="22">
        <v>4</v>
      </c>
      <c r="B9" s="63">
        <v>2089</v>
      </c>
      <c r="C9" s="13">
        <f>IFERROR((VLOOKUP(B9,INSCRITOS!A:B,2,0)),"")</f>
        <v>0</v>
      </c>
      <c r="D9" s="13" t="str">
        <f>IFERROR((VLOOKUP(B9,INSCRITOS!A:C,3,0)),"")</f>
        <v>35/44</v>
      </c>
      <c r="E9" s="14" t="str">
        <f>IFERROR((VLOOKUP(B9,INSCRITOS!A:D,4,0)),"")</f>
        <v>Gonçalo José Botelho Vasconcelos Raposo</v>
      </c>
      <c r="F9" s="13" t="str">
        <f>IFERROR((VLOOKUP(B9,INSCRITOS!A:F,6,0)),"")</f>
        <v>M</v>
      </c>
      <c r="G9" s="13" t="str">
        <f>IFERROR((VLOOKUP(B9,INSCRITOS!A:G,7,FALSE)),"")</f>
        <v>Morcegos Trail</v>
      </c>
      <c r="H9" s="82" t="s">
        <v>25</v>
      </c>
      <c r="I9" s="84">
        <v>125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</row>
    <row r="10" spans="1:1013" s="8" customFormat="1" ht="18" customHeight="1" x14ac:dyDescent="0.25">
      <c r="A10" s="22">
        <v>5</v>
      </c>
      <c r="B10" s="63">
        <v>2099</v>
      </c>
      <c r="C10" s="13">
        <f>IFERROR((VLOOKUP(B10,INSCRITOS!A:B,2,0)),"")</f>
        <v>0</v>
      </c>
      <c r="D10" s="13" t="str">
        <f>IFERROR((VLOOKUP(B10,INSCRITOS!A:C,3,0)),"")</f>
        <v>16/34</v>
      </c>
      <c r="E10" s="14" t="str">
        <f>IFERROR((VLOOKUP(B10,INSCRITOS!A:D,4,0)),"")</f>
        <v>Gusthavo Augusto Simas</v>
      </c>
      <c r="F10" s="13" t="str">
        <f>IFERROR((VLOOKUP(B10,INSCRITOS!A:F,6,0)),"")</f>
        <v>M</v>
      </c>
      <c r="G10" s="13" t="str">
        <f>IFERROR((VLOOKUP(B10,INSCRITOS!A:G,7,FALSE)),"")</f>
        <v/>
      </c>
      <c r="H10" s="82" t="s">
        <v>27</v>
      </c>
      <c r="I10" s="84">
        <v>120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</row>
    <row r="11" spans="1:1013" s="8" customFormat="1" ht="18" customHeight="1" x14ac:dyDescent="0.25">
      <c r="A11" s="22">
        <v>6</v>
      </c>
      <c r="B11" s="63">
        <v>2145</v>
      </c>
      <c r="C11" s="13">
        <f>IFERROR((VLOOKUP(B11,INSCRITOS!A:B,2,0)),"")</f>
        <v>107777</v>
      </c>
      <c r="D11" s="13" t="str">
        <f>IFERROR((VLOOKUP(B11,INSCRITOS!A:C,3,0)),"")</f>
        <v>35/44</v>
      </c>
      <c r="E11" s="14" t="str">
        <f>IFERROR((VLOOKUP(B11,INSCRITOS!A:D,4,0)),"")</f>
        <v>Hélder Rui Pimentel Fortuna</v>
      </c>
      <c r="F11" s="13" t="str">
        <f>IFERROR((VLOOKUP(B11,INSCRITOS!A:F,6,0)),"")</f>
        <v>M</v>
      </c>
      <c r="G11" s="13" t="str">
        <f>IFERROR((VLOOKUP(B11,INSCRITOS!A:G,7,FALSE)),"")</f>
        <v>Clube União Micaelense</v>
      </c>
      <c r="H11" s="82" t="s">
        <v>29</v>
      </c>
      <c r="I11" s="84">
        <v>115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</row>
    <row r="12" spans="1:1013" s="8" customFormat="1" ht="18" customHeight="1" x14ac:dyDescent="0.25">
      <c r="A12" s="22">
        <v>7</v>
      </c>
      <c r="B12" s="63">
        <v>2138</v>
      </c>
      <c r="C12" s="13">
        <f>IFERROR((VLOOKUP(B12,INSCRITOS!A:B,2,0)),"")</f>
        <v>107780</v>
      </c>
      <c r="D12" s="13" t="str">
        <f>IFERROR((VLOOKUP(B12,INSCRITOS!A:C,3,0)),"")</f>
        <v>35/44</v>
      </c>
      <c r="E12" s="14" t="str">
        <f>IFERROR((VLOOKUP(B12,INSCRITOS!A:D,4,0)),"")</f>
        <v>Paulo Alexandre Vicente Tavares</v>
      </c>
      <c r="F12" s="13" t="str">
        <f>IFERROR((VLOOKUP(B12,INSCRITOS!A:F,6,0)),"")</f>
        <v>M</v>
      </c>
      <c r="G12" s="13" t="str">
        <f>IFERROR((VLOOKUP(B12,INSCRITOS!A:G,7,FALSE)),"")</f>
        <v>Clube União Micaelense</v>
      </c>
      <c r="H12" s="82" t="s">
        <v>31</v>
      </c>
      <c r="I12" s="84">
        <v>110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</row>
    <row r="13" spans="1:1013" s="8" customFormat="1" ht="18" customHeight="1" x14ac:dyDescent="0.25">
      <c r="A13" s="22">
        <v>8</v>
      </c>
      <c r="B13" s="63">
        <v>2134</v>
      </c>
      <c r="C13" s="13">
        <f>IFERROR((VLOOKUP(B13,INSCRITOS!A:B,2,0)),"")</f>
        <v>0</v>
      </c>
      <c r="D13" s="13" t="str">
        <f>IFERROR((VLOOKUP(B13,INSCRITOS!A:C,3,0)),"")</f>
        <v>45+</v>
      </c>
      <c r="E13" s="14" t="str">
        <f>IFERROR((VLOOKUP(B13,INSCRITOS!A:D,4,0)),"")</f>
        <v>Pedro Faria</v>
      </c>
      <c r="F13" s="13" t="str">
        <f>IFERROR((VLOOKUP(B13,INSCRITOS!A:F,6,0)),"")</f>
        <v>M</v>
      </c>
      <c r="G13" s="13" t="str">
        <f>IFERROR((VLOOKUP(B13,INSCRITOS!A:G,7,FALSE)),"")</f>
        <v>Morcegos Trail</v>
      </c>
      <c r="H13" s="82" t="s">
        <v>34</v>
      </c>
      <c r="I13" s="84">
        <v>108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</row>
    <row r="14" spans="1:1013" s="8" customFormat="1" ht="18" customHeight="1" x14ac:dyDescent="0.25">
      <c r="A14" s="22">
        <v>9</v>
      </c>
      <c r="B14" s="63">
        <v>2139</v>
      </c>
      <c r="C14" s="13">
        <f>IFERROR((VLOOKUP(B14,INSCRITOS!A:B,2,0)),"")</f>
        <v>107781</v>
      </c>
      <c r="D14" s="13" t="str">
        <f>IFERROR((VLOOKUP(B14,INSCRITOS!A:C,3,0)),"")</f>
        <v>35/44</v>
      </c>
      <c r="E14" s="14" t="str">
        <f>IFERROR((VLOOKUP(B14,INSCRITOS!A:D,4,0)),"")</f>
        <v>Paulo Freitas Sebastião</v>
      </c>
      <c r="F14" s="13" t="str">
        <f>IFERROR((VLOOKUP(B14,INSCRITOS!A:F,6,0)),"")</f>
        <v>M</v>
      </c>
      <c r="G14" s="13" t="str">
        <f>IFERROR((VLOOKUP(B14,INSCRITOS!A:G,7,FALSE)),"")</f>
        <v>Clube União Micaelense</v>
      </c>
      <c r="H14" s="82" t="s">
        <v>37</v>
      </c>
      <c r="I14" s="84">
        <v>106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</row>
    <row r="15" spans="1:1013" s="8" customFormat="1" ht="18" customHeight="1" x14ac:dyDescent="0.25">
      <c r="A15" s="22">
        <v>10</v>
      </c>
      <c r="B15" s="63">
        <v>2105</v>
      </c>
      <c r="C15" s="13">
        <f>IFERROR((VLOOKUP(B15,INSCRITOS!A:B,2,0)),"")</f>
        <v>0</v>
      </c>
      <c r="D15" s="13" t="str">
        <f>IFERROR((VLOOKUP(B15,INSCRITOS!A:C,3,0)),"")</f>
        <v>45+</v>
      </c>
      <c r="E15" s="14" t="str">
        <f>IFERROR((VLOOKUP(B15,INSCRITOS!A:D,4,0)),"")</f>
        <v>José Carlos de Sousa Pimentel</v>
      </c>
      <c r="F15" s="13" t="str">
        <f>IFERROR((VLOOKUP(B15,INSCRITOS!A:F,6,0)),"")</f>
        <v>M</v>
      </c>
      <c r="G15" s="13" t="str">
        <f>IFERROR((VLOOKUP(B15,INSCRITOS!A:G,7,FALSE)),"")</f>
        <v>Morcegos Trail</v>
      </c>
      <c r="H15" s="82" t="s">
        <v>39</v>
      </c>
      <c r="I15" s="84">
        <v>104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</row>
    <row r="16" spans="1:1013" s="8" customFormat="1" ht="18" customHeight="1" x14ac:dyDescent="0.25">
      <c r="A16" s="22">
        <v>11</v>
      </c>
      <c r="B16" s="63">
        <v>2140</v>
      </c>
      <c r="C16" s="13">
        <f>IFERROR((VLOOKUP(B16,INSCRITOS!A:B,2,0)),"")</f>
        <v>0</v>
      </c>
      <c r="D16" s="13" t="str">
        <f>IFERROR((VLOOKUP(B16,INSCRITOS!A:C,3,0)),"")</f>
        <v>35/44</v>
      </c>
      <c r="E16" s="14" t="str">
        <f>IFERROR((VLOOKUP(B16,INSCRITOS!A:D,4,0)),"")</f>
        <v>Joel Vieira</v>
      </c>
      <c r="F16" s="13" t="str">
        <f>IFERROR((VLOOKUP(B16,INSCRITOS!A:F,6,0)),"")</f>
        <v>M</v>
      </c>
      <c r="G16" s="13" t="str">
        <f>IFERROR((VLOOKUP(B16,INSCRITOS!A:G,7,FALSE)),"")</f>
        <v/>
      </c>
      <c r="H16" s="82" t="s">
        <v>41</v>
      </c>
      <c r="I16" s="84">
        <v>102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</row>
    <row r="17" spans="1:1013" s="8" customFormat="1" ht="18" customHeight="1" x14ac:dyDescent="0.25">
      <c r="A17" s="22">
        <v>12</v>
      </c>
      <c r="B17" s="63">
        <v>2119</v>
      </c>
      <c r="C17" s="13">
        <f>IFERROR((VLOOKUP(B17,INSCRITOS!A:B,2,0)),"")</f>
        <v>0</v>
      </c>
      <c r="D17" s="13" t="str">
        <f>IFERROR((VLOOKUP(B17,INSCRITOS!A:C,3,0)),"")</f>
        <v>35/44</v>
      </c>
      <c r="E17" s="14" t="str">
        <f>IFERROR((VLOOKUP(B17,INSCRITOS!A:D,4,0)),"")</f>
        <v>Vítor Hugo Ponte Rego</v>
      </c>
      <c r="F17" s="13" t="str">
        <f>IFERROR((VLOOKUP(B17,INSCRITOS!A:F,6,0)),"")</f>
        <v>M</v>
      </c>
      <c r="G17" s="13" t="str">
        <f>IFERROR((VLOOKUP(B17,INSCRITOS!A:G,7,FALSE)),"")</f>
        <v/>
      </c>
      <c r="H17" s="82" t="s">
        <v>43</v>
      </c>
      <c r="I17" s="84">
        <v>100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</row>
    <row r="18" spans="1:1013" s="8" customFormat="1" ht="18" customHeight="1" x14ac:dyDescent="0.25">
      <c r="A18" s="22">
        <v>13</v>
      </c>
      <c r="B18" s="63">
        <v>2132</v>
      </c>
      <c r="C18" s="13">
        <f>IFERROR((VLOOKUP(B18,INSCRITOS!A:B,2,0)),"")</f>
        <v>107768</v>
      </c>
      <c r="D18" s="13" t="str">
        <f>IFERROR((VLOOKUP(B18,INSCRITOS!A:C,3,0)),"")</f>
        <v>45+</v>
      </c>
      <c r="E18" s="14" t="str">
        <f>IFERROR((VLOOKUP(B18,INSCRITOS!A:D,4,0)),"")</f>
        <v>Luis Rodrigues</v>
      </c>
      <c r="F18" s="13" t="str">
        <f>IFERROR((VLOOKUP(B18,INSCRITOS!A:F,6,0)),"")</f>
        <v>M</v>
      </c>
      <c r="G18" s="13" t="str">
        <f>IFERROR((VLOOKUP(B18,INSCRITOS!A:G,7,FALSE)),"")</f>
        <v>Individual</v>
      </c>
      <c r="H18" s="69" t="s">
        <v>45</v>
      </c>
      <c r="I18" s="85">
        <v>98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</row>
    <row r="20" spans="1:1013" x14ac:dyDescent="0.25">
      <c r="A20" s="93" t="s">
        <v>11</v>
      </c>
      <c r="B20" s="93"/>
      <c r="C20" s="93"/>
      <c r="D20" s="12"/>
      <c r="E20" s="12"/>
      <c r="F20" s="12"/>
      <c r="G20" s="12"/>
      <c r="H20" s="67"/>
    </row>
    <row r="21" spans="1:1013" x14ac:dyDescent="0.25">
      <c r="A21" s="3" t="s">
        <v>7</v>
      </c>
      <c r="B21" s="10" t="s">
        <v>8</v>
      </c>
      <c r="C21" s="3" t="s">
        <v>1</v>
      </c>
      <c r="D21" s="3" t="s">
        <v>2</v>
      </c>
      <c r="E21" s="3" t="s">
        <v>3</v>
      </c>
      <c r="F21" s="3" t="s">
        <v>5</v>
      </c>
      <c r="G21" s="3" t="s">
        <v>6</v>
      </c>
      <c r="H21" s="68" t="s">
        <v>12</v>
      </c>
      <c r="I21" s="83" t="s">
        <v>65</v>
      </c>
    </row>
    <row r="22" spans="1:1013" ht="18" customHeight="1" x14ac:dyDescent="0.25">
      <c r="A22" s="13">
        <v>1</v>
      </c>
      <c r="B22" s="65">
        <v>2144</v>
      </c>
      <c r="C22" s="13">
        <f>IFERROR((VLOOKUP(B22,INSCRITOS!A:B,2,0)),"")</f>
        <v>105611</v>
      </c>
      <c r="D22" s="13" t="str">
        <f>IFERROR((VLOOKUP(B22,INSCRITOS!A:C,3,0)),"")</f>
        <v>45+</v>
      </c>
      <c r="E22" s="14" t="str">
        <f>IFERROR((VLOOKUP(B22,INSCRITOS!A:D,4,0)),"")</f>
        <v>Isabel de Fátima Naia dos Reis Augusto</v>
      </c>
      <c r="F22" s="13" t="str">
        <f>IFERROR((VLOOKUP(B22,INSCRITOS!A:F,6,0)),"")</f>
        <v>F</v>
      </c>
      <c r="G22" s="13" t="str">
        <f>IFERROR((VLOOKUP(B22,INSCRITOS!A:G,7,FALSE)),"")</f>
        <v>Centro de Ciclismo de Portimão Fem</v>
      </c>
      <c r="H22" s="69" t="s">
        <v>58</v>
      </c>
      <c r="I22" s="84">
        <v>150</v>
      </c>
    </row>
    <row r="23" spans="1:1013" ht="18" customHeight="1" x14ac:dyDescent="0.25">
      <c r="A23" s="13">
        <v>2</v>
      </c>
      <c r="B23" s="65">
        <v>2141</v>
      </c>
      <c r="C23" s="13">
        <f>IFERROR((VLOOKUP(B23,INSCRITOS!A:B,2,0)),"")</f>
        <v>0</v>
      </c>
      <c r="D23" s="13" t="str">
        <f>IFERROR((VLOOKUP(B23,INSCRITOS!A:C,3,0)),"")</f>
        <v>45+</v>
      </c>
      <c r="E23" s="14" t="str">
        <f>IFERROR((VLOOKUP(B23,INSCRITOS!A:D,4,0)),"")</f>
        <v>Isabel Maria Ferreira Vedor Costa</v>
      </c>
      <c r="F23" s="13" t="str">
        <f>IFERROR((VLOOKUP(B23,INSCRITOS!A:F,6,0)),"")</f>
        <v>F</v>
      </c>
      <c r="G23" s="13" t="str">
        <f>IFERROR((VLOOKUP(B23,INSCRITOS!A:G,7,FALSE)),"")</f>
        <v>Morcegos Trail Fem</v>
      </c>
      <c r="H23" s="69" t="s">
        <v>59</v>
      </c>
      <c r="I23" s="84">
        <v>140</v>
      </c>
    </row>
  </sheetData>
  <sortState ref="B29:J54">
    <sortCondition ref="H29:H54"/>
  </sortState>
  <mergeCells count="2">
    <mergeCell ref="A4:C4"/>
    <mergeCell ref="A20:C20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4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E19" sqref="E19"/>
    </sheetView>
  </sheetViews>
  <sheetFormatPr defaultRowHeight="15" x14ac:dyDescent="0.25"/>
  <cols>
    <col min="1" max="1" width="6.7109375" customWidth="1"/>
    <col min="2" max="2" width="7.140625" customWidth="1"/>
    <col min="3" max="3" width="7.7109375" customWidth="1"/>
    <col min="4" max="4" width="8.42578125" customWidth="1"/>
    <col min="5" max="5" width="39" bestFit="1" customWidth="1"/>
    <col min="6" max="6" width="8.140625" bestFit="1" customWidth="1"/>
    <col min="7" max="7" width="33.85546875" bestFit="1" customWidth="1"/>
  </cols>
  <sheetData>
    <row r="1" spans="1:7" ht="15.75" x14ac:dyDescent="0.25">
      <c r="A1" s="16" t="s">
        <v>55</v>
      </c>
      <c r="B1" s="17"/>
      <c r="C1" s="18"/>
      <c r="D1" s="18"/>
      <c r="E1" s="16"/>
      <c r="F1" s="16"/>
      <c r="G1" s="16"/>
    </row>
    <row r="2" spans="1:7" ht="15.75" x14ac:dyDescent="0.25">
      <c r="A2" s="16" t="s">
        <v>56</v>
      </c>
      <c r="B2" s="17"/>
      <c r="C2" s="18"/>
      <c r="D2" s="18"/>
      <c r="E2" s="16"/>
      <c r="F2" s="16"/>
      <c r="G2" s="16"/>
    </row>
    <row r="3" spans="1:7" ht="15.75" x14ac:dyDescent="0.25">
      <c r="A3" s="12" t="s">
        <v>57</v>
      </c>
      <c r="B3" s="9"/>
      <c r="C3" s="2"/>
      <c r="D3" s="2"/>
      <c r="E3" s="2"/>
      <c r="F3" s="5"/>
      <c r="G3" s="4"/>
    </row>
    <row r="4" spans="1:7" ht="15.75" x14ac:dyDescent="0.25">
      <c r="A4" s="93" t="s">
        <v>60</v>
      </c>
      <c r="B4" s="93"/>
      <c r="C4" s="93"/>
      <c r="D4" s="12"/>
      <c r="E4" s="12"/>
      <c r="F4" s="12"/>
      <c r="G4" s="12"/>
    </row>
    <row r="5" spans="1:7" ht="15.75" x14ac:dyDescent="0.25">
      <c r="A5" s="3" t="s">
        <v>7</v>
      </c>
      <c r="B5" s="10" t="s">
        <v>0</v>
      </c>
      <c r="C5" s="3" t="s">
        <v>1</v>
      </c>
      <c r="D5" s="3" t="s">
        <v>2</v>
      </c>
      <c r="E5" s="3" t="s">
        <v>3</v>
      </c>
      <c r="F5" s="3" t="s">
        <v>5</v>
      </c>
      <c r="G5" s="3" t="s">
        <v>6</v>
      </c>
    </row>
    <row r="6" spans="1:7" x14ac:dyDescent="0.25">
      <c r="A6" s="13">
        <v>1</v>
      </c>
      <c r="B6" s="63">
        <v>2104</v>
      </c>
      <c r="C6" s="13">
        <f>IFERROR((VLOOKUP(B6,INSCRITOS!A:B,2,0)),"")</f>
        <v>0</v>
      </c>
      <c r="D6" s="13" t="str">
        <f>IFERROR((VLOOKUP(B6,INSCRITOS!A:C,3,0)),"")</f>
        <v>16/34</v>
      </c>
      <c r="E6" s="14" t="str">
        <f>IFERROR((VLOOKUP(B6,INSCRITOS!A:D,4,0)),"")</f>
        <v>Tiago Tavares Furna</v>
      </c>
      <c r="F6" s="13" t="str">
        <f>IFERROR((VLOOKUP(B6,INSCRITOS!A:F,6,0)),"")</f>
        <v>M</v>
      </c>
      <c r="G6" s="13">
        <f>IFERROR((VLOOKUP(B6,INSCRITOS!A:G,7,FALSE)),"")</f>
        <v>0</v>
      </c>
    </row>
    <row r="7" spans="1:7" x14ac:dyDescent="0.25">
      <c r="A7" s="13">
        <v>2</v>
      </c>
      <c r="B7" s="63">
        <v>2092</v>
      </c>
      <c r="C7" s="13">
        <f>IFERROR((VLOOKUP(B7,INSCRITOS!A:B,2,0)),"")</f>
        <v>0</v>
      </c>
      <c r="D7" s="13" t="str">
        <f>IFERROR((VLOOKUP(B7,INSCRITOS!A:C,3,0)),"")</f>
        <v>16/34</v>
      </c>
      <c r="E7" s="14" t="str">
        <f>IFERROR((VLOOKUP(B7,INSCRITOS!A:D,4,0)),"")</f>
        <v>Gonçalo Rocha Luís</v>
      </c>
      <c r="F7" s="13" t="str">
        <f>IFERROR((VLOOKUP(B7,INSCRITOS!A:F,6,0)),"")</f>
        <v>M</v>
      </c>
      <c r="G7" s="13" t="str">
        <f>IFERROR((VLOOKUP(B7,INSCRITOS!A:G,7,FALSE)),"")</f>
        <v>Ludens Clube de Machico</v>
      </c>
    </row>
    <row r="8" spans="1:7" x14ac:dyDescent="0.25">
      <c r="A8" s="13">
        <v>3</v>
      </c>
      <c r="B8" s="63">
        <v>2099</v>
      </c>
      <c r="C8" s="13">
        <f>IFERROR((VLOOKUP(B8,INSCRITOS!A:B,2,0)),"")</f>
        <v>0</v>
      </c>
      <c r="D8" s="13" t="str">
        <f>IFERROR((VLOOKUP(B8,INSCRITOS!A:C,3,0)),"")</f>
        <v>16/34</v>
      </c>
      <c r="E8" s="14" t="str">
        <f>IFERROR((VLOOKUP(B8,INSCRITOS!A:D,4,0)),"")</f>
        <v>Gusthavo Augusto Simas</v>
      </c>
      <c r="F8" s="13" t="str">
        <f>IFERROR((VLOOKUP(B8,INSCRITOS!A:F,6,0)),"")</f>
        <v>M</v>
      </c>
      <c r="G8" s="13" t="str">
        <f>IFERROR((VLOOKUP(B8,INSCRITOS!A:G,7,FALSE)),"")</f>
        <v/>
      </c>
    </row>
    <row r="9" spans="1:7" x14ac:dyDescent="0.25">
      <c r="A9" s="1"/>
      <c r="B9" s="23"/>
      <c r="C9" s="1"/>
      <c r="D9" s="1"/>
      <c r="E9" s="4"/>
      <c r="F9" s="1"/>
      <c r="G9" s="1"/>
    </row>
    <row r="10" spans="1:7" ht="15.75" x14ac:dyDescent="0.25">
      <c r="A10" s="93" t="s">
        <v>61</v>
      </c>
      <c r="B10" s="93"/>
      <c r="C10" s="93"/>
      <c r="D10" s="70"/>
      <c r="E10" s="71"/>
      <c r="F10" s="70"/>
      <c r="G10" s="70"/>
    </row>
    <row r="11" spans="1:7" ht="15.75" x14ac:dyDescent="0.25">
      <c r="A11" s="3" t="s">
        <v>7</v>
      </c>
      <c r="B11" s="10" t="s">
        <v>0</v>
      </c>
      <c r="C11" s="3" t="s">
        <v>1</v>
      </c>
      <c r="D11" s="3" t="s">
        <v>2</v>
      </c>
      <c r="E11" s="3" t="s">
        <v>3</v>
      </c>
      <c r="F11" s="3" t="s">
        <v>5</v>
      </c>
      <c r="G11" s="3" t="s">
        <v>6</v>
      </c>
    </row>
    <row r="12" spans="1:7" x14ac:dyDescent="0.25">
      <c r="A12" s="13">
        <v>1</v>
      </c>
      <c r="B12" s="63">
        <v>2137</v>
      </c>
      <c r="C12" s="13">
        <f>IFERROR((VLOOKUP(B12,INSCRITOS!A:B,2,0)),"")</f>
        <v>107779</v>
      </c>
      <c r="D12" s="13" t="str">
        <f>IFERROR((VLOOKUP(B12,INSCRITOS!A:C,3,0)),"")</f>
        <v>35/44</v>
      </c>
      <c r="E12" s="14" t="str">
        <f>IFERROR((VLOOKUP(B12,INSCRITOS!A:D,4,0)),"")</f>
        <v>Nuno Cláudio de Sousa Botelho</v>
      </c>
      <c r="F12" s="13" t="str">
        <f>IFERROR((VLOOKUP(B12,INSCRITOS!A:F,6,0)),"")</f>
        <v>M</v>
      </c>
      <c r="G12" s="13" t="str">
        <f>IFERROR((VLOOKUP(B12,INSCRITOS!A:G,7,FALSE)),"")</f>
        <v>Clube União Micaelense</v>
      </c>
    </row>
    <row r="13" spans="1:7" x14ac:dyDescent="0.25">
      <c r="A13" s="13">
        <v>2</v>
      </c>
      <c r="B13" s="63">
        <v>2089</v>
      </c>
      <c r="C13" s="13">
        <f>IFERROR((VLOOKUP(B13,INSCRITOS!A:B,2,0)),"")</f>
        <v>0</v>
      </c>
      <c r="D13" s="13" t="str">
        <f>IFERROR((VLOOKUP(B13,INSCRITOS!A:C,3,0)),"")</f>
        <v>35/44</v>
      </c>
      <c r="E13" s="14" t="str">
        <f>IFERROR((VLOOKUP(B13,INSCRITOS!A:D,4,0)),"")</f>
        <v>Gonçalo José Botelho Vasconcelos Raposo</v>
      </c>
      <c r="F13" s="13" t="str">
        <f>IFERROR((VLOOKUP(B13,INSCRITOS!A:F,6,0)),"")</f>
        <v>M</v>
      </c>
      <c r="G13" s="13" t="str">
        <f>IFERROR((VLOOKUP(B13,INSCRITOS!A:G,7,FALSE)),"")</f>
        <v>Morcegos Trail</v>
      </c>
    </row>
    <row r="14" spans="1:7" x14ac:dyDescent="0.25">
      <c r="A14" s="13">
        <v>3</v>
      </c>
      <c r="B14" s="63">
        <v>2145</v>
      </c>
      <c r="C14" s="13">
        <f>IFERROR((VLOOKUP(B14,INSCRITOS!A:B,2,0)),"")</f>
        <v>107777</v>
      </c>
      <c r="D14" s="13" t="str">
        <f>IFERROR((VLOOKUP(B14,INSCRITOS!A:C,3,0)),"")</f>
        <v>35/44</v>
      </c>
      <c r="E14" s="14" t="str">
        <f>IFERROR((VLOOKUP(B14,INSCRITOS!A:D,4,0)),"")</f>
        <v>Hélder Rui Pimentel Fortuna</v>
      </c>
      <c r="F14" s="13" t="str">
        <f>IFERROR((VLOOKUP(B14,INSCRITOS!A:F,6,0)),"")</f>
        <v>M</v>
      </c>
      <c r="G14" s="13" t="str">
        <f>IFERROR((VLOOKUP(B14,INSCRITOS!A:G,7,FALSE)),"")</f>
        <v>Clube União Micaelense</v>
      </c>
    </row>
    <row r="15" spans="1:7" x14ac:dyDescent="0.25">
      <c r="A15" s="13">
        <v>4</v>
      </c>
      <c r="B15" s="63">
        <v>2138</v>
      </c>
      <c r="C15" s="13">
        <f>IFERROR((VLOOKUP(B15,INSCRITOS!A:B,2,0)),"")</f>
        <v>107780</v>
      </c>
      <c r="D15" s="13" t="str">
        <f>IFERROR((VLOOKUP(B15,INSCRITOS!A:C,3,0)),"")</f>
        <v>35/44</v>
      </c>
      <c r="E15" s="14" t="str">
        <f>IFERROR((VLOOKUP(B15,INSCRITOS!A:D,4,0)),"")</f>
        <v>Paulo Alexandre Vicente Tavares</v>
      </c>
      <c r="F15" s="13" t="str">
        <f>IFERROR((VLOOKUP(B15,INSCRITOS!A:F,6,0)),"")</f>
        <v>M</v>
      </c>
      <c r="G15" s="13" t="str">
        <f>IFERROR((VLOOKUP(B15,INSCRITOS!A:G,7,FALSE)),"")</f>
        <v>Clube União Micaelense</v>
      </c>
    </row>
    <row r="16" spans="1:7" x14ac:dyDescent="0.25">
      <c r="A16" s="13">
        <v>5</v>
      </c>
      <c r="B16" s="63">
        <v>2139</v>
      </c>
      <c r="C16" s="13">
        <f>IFERROR((VLOOKUP(B16,INSCRITOS!A:B,2,0)),"")</f>
        <v>107781</v>
      </c>
      <c r="D16" s="13" t="str">
        <f>IFERROR((VLOOKUP(B16,INSCRITOS!A:C,3,0)),"")</f>
        <v>35/44</v>
      </c>
      <c r="E16" s="14" t="str">
        <f>IFERROR((VLOOKUP(B16,INSCRITOS!A:D,4,0)),"")</f>
        <v>Paulo Freitas Sebastião</v>
      </c>
      <c r="F16" s="13" t="str">
        <f>IFERROR((VLOOKUP(B16,INSCRITOS!A:F,6,0)),"")</f>
        <v>M</v>
      </c>
      <c r="G16" s="13" t="str">
        <f>IFERROR((VLOOKUP(B16,INSCRITOS!A:G,7,FALSE)),"")</f>
        <v>Clube União Micaelense</v>
      </c>
    </row>
    <row r="17" spans="1:7" x14ac:dyDescent="0.25">
      <c r="A17" s="13">
        <v>6</v>
      </c>
      <c r="B17" s="63">
        <v>2140</v>
      </c>
      <c r="C17" s="13">
        <f>IFERROR((VLOOKUP(B17,INSCRITOS!A:B,2,0)),"")</f>
        <v>0</v>
      </c>
      <c r="D17" s="13" t="str">
        <f>IFERROR((VLOOKUP(B17,INSCRITOS!A:C,3,0)),"")</f>
        <v>35/44</v>
      </c>
      <c r="E17" s="14" t="str">
        <f>IFERROR((VLOOKUP(B17,INSCRITOS!A:D,4,0)),"")</f>
        <v>Joel Vieira</v>
      </c>
      <c r="F17" s="13" t="str">
        <f>IFERROR((VLOOKUP(B17,INSCRITOS!A:F,6,0)),"")</f>
        <v>M</v>
      </c>
      <c r="G17" s="13" t="str">
        <f>IFERROR((VLOOKUP(B17,INSCRITOS!A:G,7,FALSE)),"")</f>
        <v/>
      </c>
    </row>
    <row r="18" spans="1:7" x14ac:dyDescent="0.25">
      <c r="A18" s="13">
        <v>7</v>
      </c>
      <c r="B18" s="63">
        <v>2119</v>
      </c>
      <c r="C18" s="13">
        <f>IFERROR((VLOOKUP(B18,INSCRITOS!A:B,2,0)),"")</f>
        <v>0</v>
      </c>
      <c r="D18" s="13" t="str">
        <f>IFERROR((VLOOKUP(B18,INSCRITOS!A:C,3,0)),"")</f>
        <v>35/44</v>
      </c>
      <c r="E18" s="14" t="str">
        <f>IFERROR((VLOOKUP(B18,INSCRITOS!A:D,4,0)),"")</f>
        <v>Vítor Hugo Ponte Rego</v>
      </c>
      <c r="F18" s="13" t="str">
        <f>IFERROR((VLOOKUP(B18,INSCRITOS!A:F,6,0)),"")</f>
        <v>M</v>
      </c>
      <c r="G18" s="13" t="str">
        <f>IFERROR((VLOOKUP(B18,INSCRITOS!A:G,7,FALSE)),"")</f>
        <v/>
      </c>
    </row>
    <row r="19" spans="1:7" x14ac:dyDescent="0.25">
      <c r="A19" s="1"/>
      <c r="B19" s="23"/>
      <c r="C19" s="1"/>
      <c r="D19" s="1"/>
      <c r="E19" s="4"/>
      <c r="F19" s="1"/>
      <c r="G19" s="1"/>
    </row>
    <row r="20" spans="1:7" ht="15.75" x14ac:dyDescent="0.25">
      <c r="A20" s="94" t="s">
        <v>62</v>
      </c>
      <c r="B20" s="94"/>
      <c r="C20" s="94"/>
      <c r="D20" s="1"/>
      <c r="E20" s="4"/>
      <c r="F20" s="1"/>
      <c r="G20" s="4"/>
    </row>
    <row r="21" spans="1:7" ht="15.75" x14ac:dyDescent="0.25">
      <c r="A21" s="15" t="s">
        <v>7</v>
      </c>
      <c r="B21" s="72" t="s">
        <v>0</v>
      </c>
      <c r="C21" s="15" t="s">
        <v>1</v>
      </c>
      <c r="D21" s="15" t="s">
        <v>2</v>
      </c>
      <c r="E21" s="15" t="s">
        <v>3</v>
      </c>
      <c r="F21" s="15" t="s">
        <v>5</v>
      </c>
      <c r="G21" s="15" t="s">
        <v>6</v>
      </c>
    </row>
    <row r="22" spans="1:7" x14ac:dyDescent="0.25">
      <c r="A22" s="13">
        <v>1</v>
      </c>
      <c r="B22" s="63">
        <v>2134</v>
      </c>
      <c r="C22" s="13">
        <f>IFERROR((VLOOKUP(B22,INSCRITOS!A:B,2,0)),"")</f>
        <v>0</v>
      </c>
      <c r="D22" s="13" t="str">
        <f>IFERROR((VLOOKUP(B22,INSCRITOS!A:C,3,0)),"")</f>
        <v>45+</v>
      </c>
      <c r="E22" s="14" t="str">
        <f>IFERROR((VLOOKUP(B22,INSCRITOS!A:D,4,0)),"")</f>
        <v>Pedro Faria</v>
      </c>
      <c r="F22" s="13" t="str">
        <f>IFERROR((VLOOKUP(B22,INSCRITOS!A:F,6,0)),"")</f>
        <v>M</v>
      </c>
      <c r="G22" s="13" t="str">
        <f>IFERROR((VLOOKUP(B22,INSCRITOS!A:G,7,FALSE)),"")</f>
        <v>Morcegos Trail</v>
      </c>
    </row>
    <row r="23" spans="1:7" x14ac:dyDescent="0.25">
      <c r="A23" s="13">
        <v>2</v>
      </c>
      <c r="B23" s="63">
        <v>2105</v>
      </c>
      <c r="C23" s="13">
        <f>IFERROR((VLOOKUP(B23,INSCRITOS!A:B,2,0)),"")</f>
        <v>0</v>
      </c>
      <c r="D23" s="13" t="str">
        <f>IFERROR((VLOOKUP(B23,INSCRITOS!A:C,3,0)),"")</f>
        <v>45+</v>
      </c>
      <c r="E23" s="14" t="str">
        <f>IFERROR((VLOOKUP(B23,INSCRITOS!A:D,4,0)),"")</f>
        <v>José Carlos de Sousa Pimentel</v>
      </c>
      <c r="F23" s="13" t="str">
        <f>IFERROR((VLOOKUP(B23,INSCRITOS!A:F,6,0)),"")</f>
        <v>M</v>
      </c>
      <c r="G23" s="13" t="str">
        <f>IFERROR((VLOOKUP(B23,INSCRITOS!A:G,7,FALSE)),"")</f>
        <v>Morcegos Trail</v>
      </c>
    </row>
    <row r="24" spans="1:7" x14ac:dyDescent="0.25">
      <c r="A24" s="13">
        <v>3</v>
      </c>
      <c r="B24" s="63">
        <v>2132</v>
      </c>
      <c r="C24" s="13">
        <f>IFERROR((VLOOKUP(B24,INSCRITOS!A:B,2,0)),"")</f>
        <v>107768</v>
      </c>
      <c r="D24" s="13" t="str">
        <f>IFERROR((VLOOKUP(B24,INSCRITOS!A:C,3,0)),"")</f>
        <v>45+</v>
      </c>
      <c r="E24" s="14" t="str">
        <f>IFERROR((VLOOKUP(B24,INSCRITOS!A:D,4,0)),"")</f>
        <v>Luis Rodrigues</v>
      </c>
      <c r="F24" s="13" t="str">
        <f>IFERROR((VLOOKUP(B24,INSCRITOS!A:F,6,0)),"")</f>
        <v>M</v>
      </c>
      <c r="G24" s="13" t="str">
        <f>IFERROR((VLOOKUP(B24,INSCRITOS!A:G,7,FALSE)),"")</f>
        <v>Individual</v>
      </c>
    </row>
    <row r="25" spans="1:7" x14ac:dyDescent="0.25">
      <c r="A25" s="1"/>
      <c r="B25" s="23"/>
      <c r="C25" s="1"/>
      <c r="D25" s="1"/>
      <c r="E25" s="4"/>
      <c r="F25" s="1"/>
      <c r="G25" s="1"/>
    </row>
    <row r="26" spans="1:7" x14ac:dyDescent="0.25">
      <c r="A26" s="1"/>
      <c r="B26" s="23"/>
      <c r="C26" s="1"/>
      <c r="D26" s="1"/>
      <c r="E26" s="4"/>
      <c r="F26" s="1"/>
      <c r="G26" s="1"/>
    </row>
    <row r="27" spans="1:7" ht="15.75" x14ac:dyDescent="0.25">
      <c r="A27" s="94" t="s">
        <v>63</v>
      </c>
      <c r="B27" s="94"/>
      <c r="C27" s="94"/>
      <c r="D27" s="1"/>
      <c r="E27" s="4"/>
      <c r="F27" s="1"/>
      <c r="G27" s="4"/>
    </row>
    <row r="28" spans="1:7" ht="15.75" x14ac:dyDescent="0.25">
      <c r="A28" s="15" t="s">
        <v>7</v>
      </c>
      <c r="B28" s="72" t="s">
        <v>0</v>
      </c>
      <c r="C28" s="15" t="s">
        <v>1</v>
      </c>
      <c r="D28" s="15" t="s">
        <v>2</v>
      </c>
      <c r="E28" s="15" t="s">
        <v>3</v>
      </c>
      <c r="F28" s="15" t="s">
        <v>5</v>
      </c>
      <c r="G28" s="15" t="s">
        <v>6</v>
      </c>
    </row>
    <row r="29" spans="1:7" x14ac:dyDescent="0.25">
      <c r="A29" s="13">
        <v>1</v>
      </c>
      <c r="B29" s="65">
        <v>2144</v>
      </c>
      <c r="C29" s="13">
        <f>IFERROR((VLOOKUP(B29,INSCRITOS!A:B,2,0)),"")</f>
        <v>105611</v>
      </c>
      <c r="D29" s="13" t="str">
        <f>IFERROR((VLOOKUP(B29,INSCRITOS!A:C,3,0)),"")</f>
        <v>45+</v>
      </c>
      <c r="E29" s="14" t="str">
        <f>IFERROR((VLOOKUP(B29,INSCRITOS!A:D,4,0)),"")</f>
        <v>Isabel de Fátima Naia dos Reis Augusto</v>
      </c>
      <c r="F29" s="13" t="str">
        <f>IFERROR((VLOOKUP(B29,INSCRITOS!A:F,6,0)),"")</f>
        <v>F</v>
      </c>
      <c r="G29" s="13" t="str">
        <f>IFERROR((VLOOKUP(B29,INSCRITOS!A:G,7,FALSE)),"")</f>
        <v>Centro de Ciclismo de Portimão Fem</v>
      </c>
    </row>
    <row r="30" spans="1:7" x14ac:dyDescent="0.25">
      <c r="A30" s="13">
        <v>2</v>
      </c>
      <c r="B30" s="65">
        <v>2141</v>
      </c>
      <c r="C30" s="13">
        <f>IFERROR((VLOOKUP(B30,INSCRITOS!A:B,2,0)),"")</f>
        <v>0</v>
      </c>
      <c r="D30" s="13" t="str">
        <f>IFERROR((VLOOKUP(B30,INSCRITOS!A:C,3,0)),"")</f>
        <v>45+</v>
      </c>
      <c r="E30" s="14" t="str">
        <f>IFERROR((VLOOKUP(B30,INSCRITOS!A:D,4,0)),"")</f>
        <v>Isabel Maria Ferreira Vedor Costa</v>
      </c>
      <c r="F30" s="13" t="str">
        <f>IFERROR((VLOOKUP(B30,INSCRITOS!A:F,6,0)),"")</f>
        <v>F</v>
      </c>
      <c r="G30" s="13" t="str">
        <f>IFERROR((VLOOKUP(B30,INSCRITOS!A:G,7,FALSE)),"")</f>
        <v>Morcegos Trail Fem</v>
      </c>
    </row>
  </sheetData>
  <mergeCells count="4">
    <mergeCell ref="A4:C4"/>
    <mergeCell ref="A10:C10"/>
    <mergeCell ref="A20:C20"/>
    <mergeCell ref="A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7" sqref="B17"/>
    </sheetView>
  </sheetViews>
  <sheetFormatPr defaultRowHeight="15" x14ac:dyDescent="0.25"/>
  <cols>
    <col min="2" max="2" width="33.85546875" bestFit="1" customWidth="1"/>
    <col min="3" max="3" width="8.7109375" bestFit="1" customWidth="1"/>
  </cols>
  <sheetData>
    <row r="1" spans="1:3" ht="15.75" x14ac:dyDescent="0.25">
      <c r="A1" s="95" t="s">
        <v>64</v>
      </c>
      <c r="B1" s="95"/>
      <c r="C1" s="95"/>
    </row>
    <row r="2" spans="1:3" ht="15.75" x14ac:dyDescent="0.25">
      <c r="A2" s="88" t="s">
        <v>10</v>
      </c>
      <c r="B2" s="87"/>
      <c r="C2" s="87"/>
    </row>
    <row r="3" spans="1:3" ht="15.75" x14ac:dyDescent="0.25">
      <c r="A3" s="73" t="s">
        <v>7</v>
      </c>
      <c r="B3" s="74" t="s">
        <v>6</v>
      </c>
      <c r="C3" s="73" t="s">
        <v>65</v>
      </c>
    </row>
    <row r="4" spans="1:3" x14ac:dyDescent="0.25">
      <c r="A4" s="86">
        <v>1</v>
      </c>
      <c r="B4" s="75" t="s">
        <v>36</v>
      </c>
      <c r="C4" s="76">
        <f>SUMIF(Geral!G:G,Clubes!B4,Geral!I:I)</f>
        <v>461</v>
      </c>
    </row>
    <row r="5" spans="1:3" x14ac:dyDescent="0.25">
      <c r="A5" s="86">
        <v>2</v>
      </c>
      <c r="B5" s="75" t="s">
        <v>24</v>
      </c>
      <c r="C5" s="76">
        <f>SUMIF(Geral!G:G,Clubes!B5,Geral!I:I)</f>
        <v>337</v>
      </c>
    </row>
    <row r="6" spans="1:3" x14ac:dyDescent="0.25">
      <c r="A6" s="86">
        <v>3</v>
      </c>
      <c r="B6" s="75" t="s">
        <v>18</v>
      </c>
      <c r="C6" s="76">
        <f>SUMIF(Geral!G:G,Clubes!B6,Geral!I:I)</f>
        <v>140</v>
      </c>
    </row>
    <row r="8" spans="1:3" x14ac:dyDescent="0.25">
      <c r="A8" s="89"/>
      <c r="B8" s="89"/>
      <c r="C8" s="89"/>
    </row>
    <row r="9" spans="1:3" ht="15.75" x14ac:dyDescent="0.25">
      <c r="A9" s="12" t="s">
        <v>11</v>
      </c>
      <c r="B9" s="2"/>
      <c r="C9" s="2"/>
    </row>
    <row r="10" spans="1:3" ht="15.75" x14ac:dyDescent="0.25">
      <c r="A10" s="90" t="s">
        <v>7</v>
      </c>
      <c r="B10" s="91" t="s">
        <v>6</v>
      </c>
      <c r="C10" s="90" t="s">
        <v>65</v>
      </c>
    </row>
    <row r="11" spans="1:3" x14ac:dyDescent="0.25">
      <c r="A11" s="86">
        <v>1</v>
      </c>
      <c r="B11" s="75" t="s">
        <v>67</v>
      </c>
      <c r="C11" s="76">
        <f>SUMIF(Geral!G:G,Clubes!B11,Geral!I:I)</f>
        <v>150</v>
      </c>
    </row>
    <row r="12" spans="1:3" x14ac:dyDescent="0.25">
      <c r="A12" s="86">
        <v>2</v>
      </c>
      <c r="B12" s="75" t="s">
        <v>66</v>
      </c>
      <c r="C12" s="76">
        <f>SUMIF(Geral!G:G,Clubes!B12,Geral!I:I)</f>
        <v>140</v>
      </c>
    </row>
  </sheetData>
  <sortState ref="B4:C6">
    <sortCondition descending="1" ref="C4:C6"/>
  </sortState>
  <mergeCells count="1"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INSCRITOS</vt:lpstr>
      <vt:lpstr>Geral</vt:lpstr>
      <vt:lpstr>Grupos de idade</vt:lpstr>
      <vt:lpstr>Clubes</vt:lpstr>
      <vt:lpstr>Geral!Area_de_impressao</vt:lpstr>
      <vt:lpstr>INSCRITOS!Area_de_impressao</vt:lpstr>
      <vt:lpstr>Geral!Titulos_de_impressao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2020-10-09T11:36:20Z</cp:lastPrinted>
  <dcterms:created xsi:type="dcterms:W3CDTF">2016-04-26T14:30:14Z</dcterms:created>
  <dcterms:modified xsi:type="dcterms:W3CDTF">2021-07-21T12:57:09Z</dcterms:modified>
  <dc:language>pt-PT</dc:language>
</cp:coreProperties>
</file>