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0\REGIÕES\MÉDIO SUL\2020_10_24_Duatlo Jovem Pinhal Novo_Palmela\INSCRIÇÕES E RESULTADOS\"/>
    </mc:Choice>
  </mc:AlternateContent>
  <bookViews>
    <workbookView xWindow="-120" yWindow="-120" windowWidth="20730" windowHeight="11160" tabRatio="667" firstSheet="1" activeTab="1"/>
  </bookViews>
  <sheets>
    <sheet name="INSCRITOS" sheetId="1" state="hidden" r:id="rId1"/>
    <sheet name="Escalões Jov" sheetId="2" r:id="rId2"/>
  </sheets>
  <definedNames>
    <definedName name="_xlnm._FilterDatabase" localSheetId="1">'Escalões Jov'!$G$1:$G$80</definedName>
    <definedName name="_xlnm._FilterDatabase" localSheetId="0" hidden="1">INSCRITOS!$A$1:$H$43</definedName>
    <definedName name="_xlnm.Print_Area" localSheetId="1">'Escalões Jov'!$A$1:$I$76</definedName>
    <definedName name="_xlnm.Print_Area" localSheetId="0">INSCRITOS!$A$1:$J$43</definedName>
    <definedName name="_xlnm.Print_Titles" localSheetId="1">'Escalões Jov'!$1:$2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47" i="2" l="1"/>
  <c r="G66" i="2" l="1"/>
  <c r="F66" i="2"/>
  <c r="E66" i="2"/>
  <c r="D66" i="2"/>
  <c r="C66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50" i="2" l="1"/>
  <c r="D50" i="2"/>
  <c r="E50" i="2"/>
  <c r="F50" i="2"/>
  <c r="G50" i="2"/>
  <c r="C51" i="2"/>
  <c r="D51" i="2"/>
  <c r="E51" i="2"/>
  <c r="F51" i="2"/>
  <c r="G51" i="2"/>
  <c r="G62" i="2" l="1"/>
  <c r="F62" i="2"/>
  <c r="E62" i="2"/>
  <c r="D62" i="2"/>
  <c r="C62" i="2"/>
  <c r="G61" i="2"/>
  <c r="F61" i="2"/>
  <c r="E61" i="2"/>
  <c r="D61" i="2"/>
  <c r="C61" i="2"/>
  <c r="G60" i="2"/>
  <c r="F60" i="2"/>
  <c r="E60" i="2"/>
  <c r="D60" i="2"/>
  <c r="C60" i="2"/>
  <c r="G56" i="2"/>
  <c r="F56" i="2"/>
  <c r="E56" i="2"/>
  <c r="D56" i="2"/>
  <c r="C56" i="2"/>
  <c r="G55" i="2"/>
  <c r="F55" i="2"/>
  <c r="E55" i="2"/>
  <c r="D55" i="2"/>
  <c r="C55" i="2"/>
  <c r="G49" i="2"/>
  <c r="F49" i="2"/>
  <c r="E49" i="2"/>
  <c r="D49" i="2"/>
  <c r="C49" i="2"/>
  <c r="G48" i="2"/>
  <c r="F48" i="2"/>
  <c r="E48" i="2"/>
  <c r="D48" i="2"/>
  <c r="C48" i="2"/>
  <c r="G47" i="2"/>
  <c r="F47" i="2"/>
  <c r="E47" i="2"/>
  <c r="D47" i="2"/>
  <c r="G43" i="2"/>
  <c r="F43" i="2"/>
  <c r="E43" i="2"/>
  <c r="D43" i="2"/>
  <c r="C43" i="2"/>
  <c r="G42" i="2"/>
  <c r="F42" i="2"/>
  <c r="E42" i="2"/>
  <c r="D42" i="2"/>
  <c r="C42" i="2"/>
  <c r="G41" i="2"/>
  <c r="F41" i="2"/>
  <c r="E41" i="2"/>
  <c r="D41" i="2"/>
  <c r="C41" i="2"/>
  <c r="G40" i="2"/>
  <c r="F40" i="2"/>
  <c r="E40" i="2"/>
  <c r="D40" i="2"/>
  <c r="C40" i="2"/>
  <c r="G36" i="2"/>
  <c r="F36" i="2"/>
  <c r="E36" i="2"/>
  <c r="D36" i="2"/>
  <c r="C36" i="2"/>
  <c r="G35" i="2"/>
  <c r="F35" i="2"/>
  <c r="E35" i="2"/>
  <c r="D35" i="2"/>
  <c r="C35" i="2"/>
  <c r="G34" i="2"/>
  <c r="F34" i="2"/>
  <c r="E34" i="2"/>
  <c r="D34" i="2"/>
  <c r="C34" i="2"/>
  <c r="G33" i="2"/>
  <c r="F33" i="2"/>
  <c r="E33" i="2"/>
  <c r="D33" i="2"/>
  <c r="C33" i="2"/>
  <c r="G29" i="2"/>
  <c r="F29" i="2"/>
  <c r="E29" i="2"/>
  <c r="D29" i="2"/>
  <c r="C29" i="2"/>
  <c r="G28" i="2"/>
  <c r="F28" i="2"/>
  <c r="E28" i="2"/>
  <c r="D28" i="2"/>
  <c r="C28" i="2"/>
  <c r="G24" i="2"/>
  <c r="F24" i="2"/>
  <c r="E24" i="2"/>
  <c r="D24" i="2"/>
  <c r="C24" i="2"/>
  <c r="G23" i="2"/>
  <c r="F23" i="2"/>
  <c r="E23" i="2"/>
  <c r="D23" i="2"/>
  <c r="C23" i="2"/>
  <c r="G19" i="2"/>
  <c r="F19" i="2"/>
  <c r="E19" i="2"/>
  <c r="D19" i="2"/>
  <c r="C19" i="2"/>
  <c r="G10" i="2"/>
  <c r="F10" i="2"/>
  <c r="E10" i="2"/>
  <c r="D10" i="2"/>
  <c r="C10" i="2"/>
  <c r="G9" i="2"/>
  <c r="F9" i="2"/>
  <c r="E9" i="2"/>
  <c r="D9" i="2"/>
  <c r="C9" i="2"/>
  <c r="G8" i="2"/>
  <c r="F8" i="2"/>
  <c r="E8" i="2"/>
  <c r="D8" i="2"/>
  <c r="C8" i="2"/>
  <c r="G7" i="2"/>
  <c r="F7" i="2"/>
  <c r="E7" i="2"/>
  <c r="D7" i="2"/>
  <c r="C7" i="2"/>
  <c r="G6" i="2"/>
  <c r="F6" i="2"/>
  <c r="E6" i="2"/>
  <c r="D6" i="2"/>
  <c r="C6" i="2"/>
</calcChain>
</file>

<file path=xl/sharedStrings.xml><?xml version="1.0" encoding="utf-8"?>
<sst xmlns="http://schemas.openxmlformats.org/spreadsheetml/2006/main" count="320" uniqueCount="89">
  <si>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</si>
  <si>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</si>
  <si>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</si>
  <si>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</si>
  <si>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</si>
  <si>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</si>
  <si>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</si>
  <si>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</si>
  <si>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F</t>
  </si>
  <si>
    <t>Idades</t>
  </si>
  <si>
    <t>INF</t>
  </si>
  <si>
    <t>Benjamins</t>
  </si>
  <si>
    <t>7, 8 e 9 anos (Nascidos entre 2011 e 2013)</t>
  </si>
  <si>
    <t>M</t>
  </si>
  <si>
    <t>VAL</t>
  </si>
  <si>
    <t>Infantis</t>
  </si>
  <si>
    <t>10 e 11 anos (Nascidos em 2009 e 2010)</t>
  </si>
  <si>
    <t>Iniciados</t>
  </si>
  <si>
    <t>12 e 13 anos (Nascidos em 2007 e 2008)</t>
  </si>
  <si>
    <t>Juvenis</t>
  </si>
  <si>
    <t>14 e 15 anos (Nascidos em 2005 e 2006)</t>
  </si>
  <si>
    <t>Cadetes</t>
  </si>
  <si>
    <t>16 e 17 anos (Nascidos em 2003 e 2004)</t>
  </si>
  <si>
    <t>JUV</t>
  </si>
  <si>
    <t>Miguel Medronheira</t>
  </si>
  <si>
    <t>C. D. R. R. Baixa da Banheira</t>
  </si>
  <si>
    <t>Leonor Medronheira</t>
  </si>
  <si>
    <t>Escola Triatlo Palmela Desporto</t>
  </si>
  <si>
    <t>CAD</t>
  </si>
  <si>
    <t>BENJAMINS MASCULINOS</t>
  </si>
  <si>
    <t>Pos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</si>
  <si>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</si>
  <si>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</si>
  <si>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</si>
  <si>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</si>
  <si>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</si>
  <si>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</si>
  <si>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</si>
  <si>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</si>
  <si>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CADETES MASCULINOS</t>
  </si>
  <si>
    <t>CLASSIFICAÇÃO POR CLUBES</t>
  </si>
  <si>
    <t>I Duatlo Jovem de Pinhal Novo - Palmela - Campeonato Jovem do Médio Sul - 2ª Etapa</t>
  </si>
  <si>
    <t>24 de Outubro de 2020</t>
  </si>
  <si>
    <t>Tempo</t>
  </si>
  <si>
    <t>Diogo Lopes Venceslau</t>
  </si>
  <si>
    <t>Escola Triatlo Palmela Desporto/ Extra</t>
  </si>
  <si>
    <t>Não são atribuídos pontos aos Individuais, extra e outra região.</t>
  </si>
  <si>
    <t>Artur Ogando</t>
  </si>
  <si>
    <t>Lusitano - Setúbal</t>
  </si>
  <si>
    <t>Beatriz Borregana</t>
  </si>
  <si>
    <t>César Amândio</t>
  </si>
  <si>
    <t xml:space="preserve">Edgar Barata </t>
  </si>
  <si>
    <t>Filipe Carvalho</t>
  </si>
  <si>
    <t>Gaspar Silva</t>
  </si>
  <si>
    <t>Gonçalo Raposo</t>
  </si>
  <si>
    <t>Guilherme Gomes</t>
  </si>
  <si>
    <t>João Catarino</t>
  </si>
  <si>
    <t>Laura Ribeiro</t>
  </si>
  <si>
    <t>Leonor Pires</t>
  </si>
  <si>
    <t>Maria Lopes</t>
  </si>
  <si>
    <t>Maria Pisco</t>
  </si>
  <si>
    <t>Mariana Poeira</t>
  </si>
  <si>
    <t>Miguel Borregana</t>
  </si>
  <si>
    <t>Santiago Pereira</t>
  </si>
  <si>
    <t>Alice Barreto</t>
  </si>
  <si>
    <t>Alícia Lopes</t>
  </si>
  <si>
    <t>António Salvador</t>
  </si>
  <si>
    <t>Arnaldo Camões</t>
  </si>
  <si>
    <t>António Borges</t>
  </si>
  <si>
    <t>David Castor</t>
  </si>
  <si>
    <t>Dinis Cabral</t>
  </si>
  <si>
    <t>Dário Cabral</t>
  </si>
  <si>
    <t>Eduardo Campante</t>
  </si>
  <si>
    <t>Francisco Borges</t>
  </si>
  <si>
    <t>Mia Conceição</t>
  </si>
  <si>
    <t>Rodrigo Silva</t>
  </si>
  <si>
    <t>Santiago Lopes</t>
  </si>
  <si>
    <t>Mateus Ventura</t>
  </si>
  <si>
    <t>Matilde Pinto</t>
  </si>
  <si>
    <t>INI</t>
  </si>
  <si>
    <t>Letícia Magalhães</t>
  </si>
  <si>
    <t>BEN</t>
  </si>
  <si>
    <t>Rafael Laia Rosa</t>
  </si>
  <si>
    <t>Sport Lisboa e Benfica/ Outra região</t>
  </si>
  <si>
    <t>A quem não tem nº de dorsal atribuído: Entregar dorsal e papel autocolante para a bicicleta com o mesmo nº do dorsal</t>
  </si>
  <si>
    <t>Dinis Sousa</t>
  </si>
  <si>
    <t>Pedro Lázaro</t>
  </si>
  <si>
    <t>Desist</t>
  </si>
  <si>
    <t>CADETES FEMININOS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</si>
</sst>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816]dd/mm/yyyy"/>
    <numFmt numFmtId="165" formatCode="mm:ss.00"/>
  </numFmts>
  <fonts count="13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</fills>
  <borders count="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3">
    <xf numFmtId="0" fontId="0" fillId="0" borderId="0"/>
    <xf numFmtId="0" fontId="9" fillId="2" borderId="0" applyBorder="0" applyProtection="0"/>
    <xf numFmtId="0" fontId="9" fillId="3" borderId="0" applyBorder="0" applyProtection="0"/>
    <xf numFmtId="0" fontId="9" fillId="4" borderId="0" applyBorder="0" applyProtection="0"/>
    <xf numFmtId="0" fontId="9" fillId="5" borderId="0" applyBorder="0" applyProtection="0"/>
    <xf numFmtId="0" fontId="9" fillId="6" borderId="0" applyBorder="0" applyProtection="0"/>
    <xf numFmtId="0" fontId="9" fillId="7" borderId="0" applyBorder="0" applyProtection="0"/>
    <xf numFmtId="0" fontId="9" fillId="8" borderId="0" applyBorder="0" applyProtection="0"/>
    <xf numFmtId="0" fontId="9" fillId="9" borderId="0" applyBorder="0" applyProtection="0"/>
    <xf numFmtId="0" fontId="9" fillId="10" borderId="0" applyBorder="0" applyProtection="0"/>
    <xf numFmtId="0" fontId="9" fillId="11" borderId="0" applyBorder="0" applyProtection="0"/>
    <xf numFmtId="0" fontId="9" fillId="12" borderId="0" applyBorder="0" applyProtection="0"/>
    <xf numFmtId="0" fontId="9" fillId="13" borderId="0" applyBorder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14" borderId="1" applyProtection="0"/>
    <xf numFmtId="0" fontId="9" fillId="14" borderId="1" applyProtection="0"/>
  </cellStyleXfs>
  <cellXfs count="70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 shrinkToFit="1"/>
    </xf>
    <xf numFmtId="0" fontId="2" fillId="0" borderId="0" xfId="0" applyFont="1" applyBorder="1" applyAlignment="1">
      <alignment vertical="center"/>
    </xf>
    <xf numFmtId="1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15" borderId="0" xfId="0" applyFont="1" applyFill="1" applyBorder="1" applyAlignment="1">
      <alignment vertical="center"/>
    </xf>
    <xf numFmtId="0" fontId="5" fillId="15" borderId="0" xfId="0" applyFont="1" applyFill="1" applyBorder="1" applyAlignment="1">
      <alignment horizontal="center" vertical="center"/>
    </xf>
    <xf numFmtId="0" fontId="2" fillId="15" borderId="0" xfId="0" applyFont="1" applyFill="1" applyBorder="1" applyAlignment="1">
      <alignment vertical="center"/>
    </xf>
    <xf numFmtId="0" fontId="2" fillId="15" borderId="0" xfId="0" applyFont="1" applyFill="1" applyBorder="1" applyAlignment="1">
      <alignment horizontal="center" vertical="center"/>
    </xf>
    <xf numFmtId="0" fontId="6" fillId="15" borderId="0" xfId="0" applyFont="1" applyFill="1" applyBorder="1" applyAlignment="1">
      <alignment horizontal="center" vertical="center"/>
    </xf>
    <xf numFmtId="45" fontId="6" fillId="15" borderId="0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6" fillId="16" borderId="2" xfId="0" applyFont="1" applyFill="1" applyBorder="1" applyAlignment="1">
      <alignment horizontal="center" vertical="center"/>
    </xf>
    <xf numFmtId="0" fontId="6" fillId="16" borderId="3" xfId="0" applyFont="1" applyFill="1" applyBorder="1" applyAlignment="1">
      <alignment horizontal="center" vertical="center"/>
    </xf>
    <xf numFmtId="0" fontId="7" fillId="17" borderId="2" xfId="17" applyFont="1" applyFill="1" applyBorder="1" applyAlignment="1">
      <alignment horizontal="center" vertical="center"/>
    </xf>
    <xf numFmtId="0" fontId="0" fillId="0" borderId="2" xfId="20" applyFont="1" applyBorder="1" applyAlignment="1">
      <alignment horizontal="center" vertical="center" shrinkToFit="1"/>
    </xf>
    <xf numFmtId="0" fontId="2" fillId="0" borderId="3" xfId="0" applyFont="1" applyBorder="1" applyAlignment="1">
      <alignment vertical="center"/>
    </xf>
    <xf numFmtId="47" fontId="2" fillId="0" borderId="2" xfId="17" applyNumberFormat="1" applyFont="1" applyBorder="1" applyAlignment="1">
      <alignment horizontal="center" vertical="center"/>
    </xf>
    <xf numFmtId="1" fontId="0" fillId="0" borderId="2" xfId="20" applyNumberFormat="1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wrapText="1"/>
    </xf>
    <xf numFmtId="0" fontId="9" fillId="0" borderId="2" xfId="17" applyBorder="1" applyAlignment="1">
      <alignment horizontal="center"/>
    </xf>
    <xf numFmtId="165" fontId="2" fillId="0" borderId="0" xfId="17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1" fontId="0" fillId="0" borderId="2" xfId="0" applyNumberFormat="1" applyFont="1" applyBorder="1" applyAlignment="1">
      <alignment horizontal="center" vertical="center" wrapText="1"/>
    </xf>
    <xf numFmtId="47" fontId="2" fillId="0" borderId="0" xfId="17" applyNumberFormat="1" applyFont="1" applyBorder="1" applyAlignment="1">
      <alignment horizontal="center" vertical="center"/>
    </xf>
    <xf numFmtId="0" fontId="7" fillId="16" borderId="4" xfId="0" applyFont="1" applyFill="1" applyBorder="1" applyAlignment="1">
      <alignment horizontal="center"/>
    </xf>
    <xf numFmtId="0" fontId="7" fillId="16" borderId="4" xfId="0" applyFont="1" applyFill="1" applyBorder="1" applyAlignment="1"/>
    <xf numFmtId="0" fontId="0" fillId="0" borderId="2" xfId="0" applyBorder="1" applyAlignment="1">
      <alignment horizontal="center"/>
    </xf>
    <xf numFmtId="0" fontId="8" fillId="0" borderId="2" xfId="0" applyFont="1" applyBorder="1" applyAlignment="1">
      <alignment vertical="center"/>
    </xf>
    <xf numFmtId="1" fontId="0" fillId="0" borderId="2" xfId="0" applyNumberFormat="1" applyBorder="1" applyAlignment="1">
      <alignment horizontal="center"/>
    </xf>
    <xf numFmtId="0" fontId="0" fillId="0" borderId="2" xfId="0" applyFont="1" applyFill="1" applyBorder="1" applyAlignment="1">
      <alignment vertical="center"/>
    </xf>
    <xf numFmtId="164" fontId="0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shrinkToFit="1"/>
    </xf>
    <xf numFmtId="0" fontId="0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2" xfId="0" applyFill="1" applyBorder="1"/>
    <xf numFmtId="14" fontId="0" fillId="0" borderId="2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vertical="center"/>
    </xf>
    <xf numFmtId="14" fontId="12" fillId="0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 shrinkToFit="1"/>
    </xf>
    <xf numFmtId="1" fontId="2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43"/>
  <sheetViews>
    <sheetView zoomScaleNormal="100" zoomScaleSheetLayoutView="85" zoomScalePageLayoutView="90" workbookViewId="0">
      <selection activeCell="C3" sqref="C3"/>
    </sheetView>
  </sheetViews>
  <sheetFormatPr defaultColWidth="9.140625" defaultRowHeight="15" x14ac:dyDescent="0.25"/>
  <cols>
    <col min="1" max="1" width="8.7109375" style="1" customWidth="1"/>
    <col min="2" max="2" width="9.28515625" style="1" customWidth="1"/>
    <col min="3" max="3" width="7.28515625" style="1" customWidth="1"/>
    <col min="4" max="4" width="25.7109375" style="2" customWidth="1"/>
    <col min="5" max="5" width="12.7109375" style="1" customWidth="1"/>
    <col min="6" max="6" width="8.42578125" style="1" customWidth="1"/>
    <col min="7" max="7" width="9.42578125" style="1" customWidth="1"/>
    <col min="8" max="8" width="35.28515625" style="3" bestFit="1" customWidth="1"/>
    <col min="9" max="9" width="2.85546875" style="4" customWidth="1"/>
    <col min="10" max="10" width="10.7109375" style="4" customWidth="1"/>
    <col min="11" max="11" width="41.7109375" style="4" customWidth="1"/>
    <col min="12" max="1024" width="9.140625" style="4"/>
  </cols>
  <sheetData>
    <row r="1" spans="1:11" ht="18" customHeight="1" x14ac:dyDescent="0.25">
      <c r="A1" s="5" t="s">
        <v>0</v>
      </c>
      <c r="B1" s="6" t="s">
        <v>1</v>
      </c>
      <c r="C1" s="6" t="s">
        <v>2</v>
      </c>
      <c r="D1" s="49" t="s">
        <v>3</v>
      </c>
      <c r="E1" s="50" t="s">
        <v>4</v>
      </c>
      <c r="F1" s="50" t="s">
        <v>5</v>
      </c>
      <c r="G1" s="50" t="s">
        <v>6</v>
      </c>
      <c r="H1" s="51" t="s">
        <v>7</v>
      </c>
    </row>
    <row r="2" spans="1:11" ht="15" customHeight="1" x14ac:dyDescent="0.25">
      <c r="A2" s="58">
        <v>799</v>
      </c>
      <c r="B2" s="58">
        <v>102291</v>
      </c>
      <c r="C2" s="53" t="s">
        <v>23</v>
      </c>
      <c r="D2" s="59" t="s">
        <v>80</v>
      </c>
      <c r="E2" s="60">
        <v>39398</v>
      </c>
      <c r="F2" s="58" t="s">
        <v>8</v>
      </c>
      <c r="G2" s="47" t="s">
        <v>14</v>
      </c>
      <c r="H2" s="59" t="s">
        <v>83</v>
      </c>
      <c r="J2" s="46" t="s">
        <v>2</v>
      </c>
      <c r="K2" s="46" t="s">
        <v>9</v>
      </c>
    </row>
    <row r="3" spans="1:11" ht="15" customHeight="1" x14ac:dyDescent="0.25">
      <c r="A3" s="7"/>
      <c r="B3" s="7"/>
      <c r="C3" s="7"/>
      <c r="D3" s="61"/>
      <c r="E3" s="7"/>
      <c r="F3" s="7"/>
      <c r="G3" s="7"/>
      <c r="H3" s="63"/>
      <c r="J3" s="47" t="s">
        <v>11</v>
      </c>
      <c r="K3" s="47" t="s">
        <v>12</v>
      </c>
    </row>
    <row r="4" spans="1:11" ht="15" customHeight="1" x14ac:dyDescent="0.25">
      <c r="A4" s="54">
        <v>1057</v>
      </c>
      <c r="B4" s="55">
        <v>105807</v>
      </c>
      <c r="C4" s="53" t="s">
        <v>81</v>
      </c>
      <c r="D4" s="55" t="s">
        <v>51</v>
      </c>
      <c r="E4" s="56">
        <v>41137</v>
      </c>
      <c r="F4" s="54" t="s">
        <v>13</v>
      </c>
      <c r="G4" s="57" t="s">
        <v>14</v>
      </c>
      <c r="H4" s="55" t="s">
        <v>48</v>
      </c>
      <c r="J4" s="47" t="s">
        <v>15</v>
      </c>
      <c r="K4" s="47" t="s">
        <v>16</v>
      </c>
    </row>
    <row r="5" spans="1:11" ht="15" customHeight="1" x14ac:dyDescent="0.25">
      <c r="A5" s="54">
        <v>1014</v>
      </c>
      <c r="B5" s="55">
        <v>105557</v>
      </c>
      <c r="C5" s="53" t="s">
        <v>81</v>
      </c>
      <c r="D5" s="55" t="s">
        <v>62</v>
      </c>
      <c r="E5" s="56">
        <v>40791</v>
      </c>
      <c r="F5" s="54" t="s">
        <v>13</v>
      </c>
      <c r="G5" s="57" t="s">
        <v>14</v>
      </c>
      <c r="H5" s="55" t="s">
        <v>48</v>
      </c>
      <c r="J5" s="47" t="s">
        <v>17</v>
      </c>
      <c r="K5" s="47" t="s">
        <v>18</v>
      </c>
    </row>
    <row r="6" spans="1:11" ht="15" customHeight="1" x14ac:dyDescent="0.25">
      <c r="A6" s="54">
        <v>739</v>
      </c>
      <c r="B6" s="55">
        <v>107060</v>
      </c>
      <c r="C6" s="53" t="s">
        <v>81</v>
      </c>
      <c r="D6" s="61" t="s">
        <v>82</v>
      </c>
      <c r="E6" s="62">
        <v>40669</v>
      </c>
      <c r="F6" s="7" t="s">
        <v>13</v>
      </c>
      <c r="G6" s="7" t="s">
        <v>14</v>
      </c>
      <c r="H6" s="55" t="s">
        <v>48</v>
      </c>
      <c r="J6" s="47" t="s">
        <v>19</v>
      </c>
      <c r="K6" s="47" t="s">
        <v>20</v>
      </c>
    </row>
    <row r="7" spans="1:11" ht="15" customHeight="1" x14ac:dyDescent="0.25">
      <c r="A7" s="54">
        <v>45</v>
      </c>
      <c r="B7" s="55">
        <v>104125</v>
      </c>
      <c r="C7" s="53" t="s">
        <v>10</v>
      </c>
      <c r="D7" s="55" t="s">
        <v>57</v>
      </c>
      <c r="E7" s="56">
        <v>39944</v>
      </c>
      <c r="F7" s="54" t="s">
        <v>8</v>
      </c>
      <c r="G7" s="57" t="s">
        <v>14</v>
      </c>
      <c r="H7" s="55" t="s">
        <v>48</v>
      </c>
      <c r="J7" s="47" t="s">
        <v>21</v>
      </c>
      <c r="K7" s="47" t="s">
        <v>22</v>
      </c>
    </row>
    <row r="8" spans="1:11" ht="15" customHeight="1" x14ac:dyDescent="0.25">
      <c r="A8" s="54">
        <v>917</v>
      </c>
      <c r="B8" s="55">
        <v>104029</v>
      </c>
      <c r="C8" s="53" t="s">
        <v>79</v>
      </c>
      <c r="D8" s="55" t="s">
        <v>63</v>
      </c>
      <c r="E8" s="56">
        <v>39584</v>
      </c>
      <c r="F8" s="54" t="s">
        <v>13</v>
      </c>
      <c r="G8" s="57" t="s">
        <v>14</v>
      </c>
      <c r="H8" s="55" t="s">
        <v>48</v>
      </c>
    </row>
    <row r="9" spans="1:11" ht="15" customHeight="1" x14ac:dyDescent="0.25">
      <c r="A9" s="54">
        <v>708</v>
      </c>
      <c r="B9" s="55">
        <v>105160</v>
      </c>
      <c r="C9" s="53" t="s">
        <v>79</v>
      </c>
      <c r="D9" s="55" t="s">
        <v>61</v>
      </c>
      <c r="E9" s="56">
        <v>39424</v>
      </c>
      <c r="F9" s="54" t="s">
        <v>8</v>
      </c>
      <c r="G9" s="57" t="s">
        <v>14</v>
      </c>
      <c r="H9" s="55" t="s">
        <v>48</v>
      </c>
      <c r="K9" s="65" t="s">
        <v>46</v>
      </c>
    </row>
    <row r="10" spans="1:11" ht="15" customHeight="1" x14ac:dyDescent="0.25">
      <c r="A10" s="54">
        <v>189</v>
      </c>
      <c r="B10" s="55">
        <v>104890</v>
      </c>
      <c r="C10" s="53" t="s">
        <v>79</v>
      </c>
      <c r="D10" s="55" t="s">
        <v>49</v>
      </c>
      <c r="E10" s="56">
        <v>39368</v>
      </c>
      <c r="F10" s="54" t="s">
        <v>8</v>
      </c>
      <c r="G10" s="57" t="s">
        <v>14</v>
      </c>
      <c r="H10" s="55" t="s">
        <v>48</v>
      </c>
      <c r="J10" s="1"/>
      <c r="K10" s="65"/>
    </row>
    <row r="11" spans="1:11" ht="15" customHeight="1" x14ac:dyDescent="0.25">
      <c r="A11" s="54">
        <v>802</v>
      </c>
      <c r="B11" s="55">
        <v>102281</v>
      </c>
      <c r="C11" s="53" t="s">
        <v>79</v>
      </c>
      <c r="D11" s="55" t="s">
        <v>55</v>
      </c>
      <c r="E11" s="56">
        <v>39363</v>
      </c>
      <c r="F11" s="54" t="s">
        <v>13</v>
      </c>
      <c r="G11" s="57" t="s">
        <v>14</v>
      </c>
      <c r="H11" s="55" t="s">
        <v>48</v>
      </c>
      <c r="J11" s="1"/>
      <c r="K11" s="65"/>
    </row>
    <row r="12" spans="1:11" ht="15" customHeight="1" x14ac:dyDescent="0.25">
      <c r="A12" s="54">
        <v>509</v>
      </c>
      <c r="B12" s="55">
        <v>102405</v>
      </c>
      <c r="C12" s="53" t="s">
        <v>79</v>
      </c>
      <c r="D12" s="55" t="s">
        <v>58</v>
      </c>
      <c r="E12" s="56">
        <v>39088</v>
      </c>
      <c r="F12" s="54" t="s">
        <v>8</v>
      </c>
      <c r="G12" s="57" t="s">
        <v>14</v>
      </c>
      <c r="H12" s="55" t="s">
        <v>48</v>
      </c>
      <c r="J12" s="1"/>
      <c r="K12" s="2"/>
    </row>
    <row r="13" spans="1:11" ht="15" customHeight="1" x14ac:dyDescent="0.25">
      <c r="A13" s="54" t="s">
        <v>87</v>
      </c>
      <c r="B13" s="55">
        <v>105821</v>
      </c>
      <c r="C13" s="53" t="s">
        <v>79</v>
      </c>
      <c r="D13" s="55" t="s">
        <v>60</v>
      </c>
      <c r="E13" s="56">
        <v>39083</v>
      </c>
      <c r="F13" s="54" t="s">
        <v>8</v>
      </c>
      <c r="G13" s="57" t="s">
        <v>14</v>
      </c>
      <c r="H13" s="55" t="s">
        <v>48</v>
      </c>
      <c r="J13" s="1"/>
      <c r="K13" s="48"/>
    </row>
    <row r="14" spans="1:11" ht="15" customHeight="1" x14ac:dyDescent="0.25">
      <c r="A14" s="54">
        <v>73</v>
      </c>
      <c r="B14" s="55">
        <v>101936</v>
      </c>
      <c r="C14" s="53" t="s">
        <v>23</v>
      </c>
      <c r="D14" s="55" t="s">
        <v>47</v>
      </c>
      <c r="E14" s="56">
        <v>38977</v>
      </c>
      <c r="F14" s="54" t="s">
        <v>13</v>
      </c>
      <c r="G14" s="57" t="s">
        <v>14</v>
      </c>
      <c r="H14" s="55" t="s">
        <v>48</v>
      </c>
      <c r="K14" s="66" t="s">
        <v>84</v>
      </c>
    </row>
    <row r="15" spans="1:11" ht="15" customHeight="1" x14ac:dyDescent="0.25">
      <c r="A15" s="54" t="s">
        <v>87</v>
      </c>
      <c r="B15" s="55">
        <v>104886</v>
      </c>
      <c r="C15" s="53" t="s">
        <v>23</v>
      </c>
      <c r="D15" s="55" t="s">
        <v>59</v>
      </c>
      <c r="E15" s="56">
        <v>38958</v>
      </c>
      <c r="F15" s="54" t="s">
        <v>8</v>
      </c>
      <c r="G15" s="57" t="s">
        <v>14</v>
      </c>
      <c r="H15" s="55" t="s">
        <v>48</v>
      </c>
      <c r="K15" s="66"/>
    </row>
    <row r="16" spans="1:11" ht="15" customHeight="1" x14ac:dyDescent="0.25">
      <c r="A16" s="54">
        <v>12</v>
      </c>
      <c r="B16" s="55">
        <v>101940</v>
      </c>
      <c r="C16" s="53" t="s">
        <v>23</v>
      </c>
      <c r="D16" s="55" t="s">
        <v>53</v>
      </c>
      <c r="E16" s="56">
        <v>38942</v>
      </c>
      <c r="F16" s="54" t="s">
        <v>13</v>
      </c>
      <c r="G16" s="57" t="s">
        <v>14</v>
      </c>
      <c r="H16" s="55" t="s">
        <v>48</v>
      </c>
      <c r="K16" s="66"/>
    </row>
    <row r="17" spans="1:11" ht="15" customHeight="1" x14ac:dyDescent="0.25">
      <c r="A17" s="54">
        <v>698</v>
      </c>
      <c r="B17" s="55">
        <v>107008</v>
      </c>
      <c r="C17" s="53" t="s">
        <v>23</v>
      </c>
      <c r="D17" s="55" t="s">
        <v>56</v>
      </c>
      <c r="E17" s="56">
        <v>38700</v>
      </c>
      <c r="F17" s="54" t="s">
        <v>13</v>
      </c>
      <c r="G17" s="57" t="s">
        <v>14</v>
      </c>
      <c r="H17" s="55" t="s">
        <v>48</v>
      </c>
      <c r="K17" s="48"/>
    </row>
    <row r="18" spans="1:11" ht="15" customHeight="1" x14ac:dyDescent="0.25">
      <c r="A18" s="54">
        <v>1739</v>
      </c>
      <c r="B18" s="55">
        <v>101938</v>
      </c>
      <c r="C18" s="53" t="s">
        <v>28</v>
      </c>
      <c r="D18" s="55" t="s">
        <v>50</v>
      </c>
      <c r="E18" s="56">
        <v>38178</v>
      </c>
      <c r="F18" s="54" t="s">
        <v>13</v>
      </c>
      <c r="G18" s="57" t="s">
        <v>14</v>
      </c>
      <c r="H18" s="55" t="s">
        <v>48</v>
      </c>
      <c r="K18" s="48"/>
    </row>
    <row r="19" spans="1:11" ht="15" customHeight="1" x14ac:dyDescent="0.25">
      <c r="A19" s="54">
        <v>5496</v>
      </c>
      <c r="B19" s="55">
        <v>103416</v>
      </c>
      <c r="C19" s="53" t="s">
        <v>28</v>
      </c>
      <c r="D19" s="55" t="s">
        <v>52</v>
      </c>
      <c r="E19" s="56">
        <v>38117</v>
      </c>
      <c r="F19" s="54" t="s">
        <v>13</v>
      </c>
      <c r="G19" s="57" t="s">
        <v>14</v>
      </c>
      <c r="H19" s="55" t="s">
        <v>48</v>
      </c>
      <c r="K19" s="8"/>
    </row>
    <row r="20" spans="1:11" ht="15" customHeight="1" x14ac:dyDescent="0.25">
      <c r="A20" s="54">
        <v>1808</v>
      </c>
      <c r="B20" s="55">
        <v>106957</v>
      </c>
      <c r="C20" s="53" t="s">
        <v>28</v>
      </c>
      <c r="D20" s="55" t="s">
        <v>54</v>
      </c>
      <c r="E20" s="56">
        <v>37662</v>
      </c>
      <c r="F20" s="54" t="s">
        <v>13</v>
      </c>
      <c r="G20" s="57" t="s">
        <v>14</v>
      </c>
      <c r="H20" s="55" t="s">
        <v>48</v>
      </c>
      <c r="K20" s="2"/>
    </row>
    <row r="21" spans="1:11" ht="15" customHeight="1" x14ac:dyDescent="0.25">
      <c r="A21" s="54">
        <v>5404</v>
      </c>
      <c r="B21" s="55"/>
      <c r="C21" s="53" t="s">
        <v>81</v>
      </c>
      <c r="D21" s="55" t="s">
        <v>85</v>
      </c>
      <c r="E21" s="56">
        <v>41688</v>
      </c>
      <c r="F21" s="54" t="s">
        <v>13</v>
      </c>
      <c r="G21" s="57"/>
      <c r="H21" s="55" t="s">
        <v>48</v>
      </c>
      <c r="K21" s="2"/>
    </row>
    <row r="22" spans="1:11" ht="15" customHeight="1" x14ac:dyDescent="0.25">
      <c r="A22" s="54">
        <v>5494</v>
      </c>
      <c r="B22" s="55"/>
      <c r="C22" s="53" t="s">
        <v>81</v>
      </c>
      <c r="D22" s="55" t="s">
        <v>86</v>
      </c>
      <c r="E22" s="56">
        <v>41736</v>
      </c>
      <c r="F22" s="54" t="s">
        <v>13</v>
      </c>
      <c r="G22" s="57"/>
      <c r="H22" s="55" t="s">
        <v>48</v>
      </c>
      <c r="K22" s="2"/>
    </row>
    <row r="23" spans="1:11" ht="15" customHeight="1" x14ac:dyDescent="0.25">
      <c r="A23" s="54"/>
      <c r="B23" s="55"/>
      <c r="C23" s="53"/>
      <c r="D23" s="55"/>
      <c r="E23" s="56"/>
      <c r="F23" s="54"/>
      <c r="G23" s="57"/>
      <c r="H23" s="55"/>
      <c r="K23" s="2"/>
    </row>
    <row r="24" spans="1:11" ht="15" customHeight="1" x14ac:dyDescent="0.25">
      <c r="A24" s="7"/>
      <c r="B24" s="7"/>
      <c r="C24" s="7"/>
      <c r="D24" s="61"/>
      <c r="E24" s="7"/>
      <c r="F24" s="7"/>
      <c r="G24" s="7"/>
      <c r="H24" s="63"/>
      <c r="K24" s="48"/>
    </row>
    <row r="25" spans="1:11" ht="15" customHeight="1" x14ac:dyDescent="0.25">
      <c r="A25" s="54">
        <v>714</v>
      </c>
      <c r="B25" s="55">
        <v>107045</v>
      </c>
      <c r="C25" s="53" t="s">
        <v>81</v>
      </c>
      <c r="D25" s="55" t="s">
        <v>72</v>
      </c>
      <c r="E25" s="56">
        <v>41283</v>
      </c>
      <c r="F25" s="54" t="s">
        <v>13</v>
      </c>
      <c r="G25" s="57" t="s">
        <v>14</v>
      </c>
      <c r="H25" s="55" t="s">
        <v>27</v>
      </c>
      <c r="K25" s="48"/>
    </row>
    <row r="26" spans="1:11" ht="15" customHeight="1" x14ac:dyDescent="0.25">
      <c r="A26" s="54">
        <v>448</v>
      </c>
      <c r="B26" s="55">
        <v>106841</v>
      </c>
      <c r="C26" s="53" t="s">
        <v>81</v>
      </c>
      <c r="D26" s="55" t="s">
        <v>65</v>
      </c>
      <c r="E26" s="56">
        <v>41199</v>
      </c>
      <c r="F26" s="54" t="s">
        <v>8</v>
      </c>
      <c r="G26" s="57" t="s">
        <v>14</v>
      </c>
      <c r="H26" s="55" t="s">
        <v>27</v>
      </c>
      <c r="K26" s="48"/>
    </row>
    <row r="27" spans="1:11" ht="15" customHeight="1" x14ac:dyDescent="0.25">
      <c r="A27" s="54">
        <v>452</v>
      </c>
      <c r="B27" s="55">
        <v>106842</v>
      </c>
      <c r="C27" s="53" t="s">
        <v>81</v>
      </c>
      <c r="D27" s="55" t="s">
        <v>76</v>
      </c>
      <c r="E27" s="56">
        <v>41199</v>
      </c>
      <c r="F27" s="54" t="s">
        <v>13</v>
      </c>
      <c r="G27" s="57" t="s">
        <v>14</v>
      </c>
      <c r="H27" s="55" t="s">
        <v>27</v>
      </c>
    </row>
    <row r="28" spans="1:11" ht="15" customHeight="1" x14ac:dyDescent="0.25">
      <c r="A28" s="54">
        <v>440</v>
      </c>
      <c r="B28" s="55">
        <v>106840</v>
      </c>
      <c r="C28" s="53" t="s">
        <v>81</v>
      </c>
      <c r="D28" s="55" t="s">
        <v>77</v>
      </c>
      <c r="E28" s="56">
        <v>40847</v>
      </c>
      <c r="F28" s="54" t="s">
        <v>13</v>
      </c>
      <c r="G28" s="57" t="s">
        <v>14</v>
      </c>
      <c r="H28" s="55" t="s">
        <v>27</v>
      </c>
      <c r="K28" s="48"/>
    </row>
    <row r="29" spans="1:11" ht="15" customHeight="1" x14ac:dyDescent="0.25">
      <c r="A29" s="54">
        <v>434</v>
      </c>
      <c r="B29" s="55">
        <v>106839</v>
      </c>
      <c r="C29" s="53" t="s">
        <v>81</v>
      </c>
      <c r="D29" s="55" t="s">
        <v>73</v>
      </c>
      <c r="E29" s="56">
        <v>40789</v>
      </c>
      <c r="F29" s="54" t="s">
        <v>13</v>
      </c>
      <c r="G29" s="57" t="s">
        <v>14</v>
      </c>
      <c r="H29" s="55" t="s">
        <v>27</v>
      </c>
      <c r="K29" s="48"/>
    </row>
    <row r="30" spans="1:11" x14ac:dyDescent="0.25">
      <c r="A30" s="54">
        <v>761</v>
      </c>
      <c r="B30" s="55">
        <v>107079</v>
      </c>
      <c r="C30" s="53" t="s">
        <v>81</v>
      </c>
      <c r="D30" s="55" t="s">
        <v>70</v>
      </c>
      <c r="E30" s="56">
        <v>40767</v>
      </c>
      <c r="F30" s="54" t="s">
        <v>13</v>
      </c>
      <c r="G30" s="57" t="s">
        <v>14</v>
      </c>
      <c r="H30" s="55" t="s">
        <v>27</v>
      </c>
      <c r="K30" s="48"/>
    </row>
    <row r="31" spans="1:11" ht="15" customHeight="1" x14ac:dyDescent="0.25">
      <c r="A31" s="54">
        <v>423</v>
      </c>
      <c r="B31" s="55">
        <v>106837</v>
      </c>
      <c r="C31" s="53" t="s">
        <v>81</v>
      </c>
      <c r="D31" s="55" t="s">
        <v>67</v>
      </c>
      <c r="E31" s="56">
        <v>40590</v>
      </c>
      <c r="F31" s="54" t="s">
        <v>13</v>
      </c>
      <c r="G31" s="57" t="s">
        <v>14</v>
      </c>
      <c r="H31" s="55" t="s">
        <v>27</v>
      </c>
      <c r="J31" s="10"/>
    </row>
    <row r="32" spans="1:11" ht="15" customHeight="1" x14ac:dyDescent="0.25">
      <c r="A32" s="54">
        <v>718</v>
      </c>
      <c r="B32" s="55">
        <v>107046</v>
      </c>
      <c r="C32" s="53" t="s">
        <v>81</v>
      </c>
      <c r="D32" s="55" t="s">
        <v>69</v>
      </c>
      <c r="E32" s="56">
        <v>40557</v>
      </c>
      <c r="F32" s="54" t="s">
        <v>13</v>
      </c>
      <c r="G32" s="57" t="s">
        <v>14</v>
      </c>
      <c r="H32" s="55" t="s">
        <v>27</v>
      </c>
      <c r="J32" s="10"/>
      <c r="K32" s="48"/>
    </row>
    <row r="33" spans="1:11" ht="15" customHeight="1" x14ac:dyDescent="0.25">
      <c r="A33" s="54">
        <v>756</v>
      </c>
      <c r="B33" s="55">
        <v>107078</v>
      </c>
      <c r="C33" s="53" t="s">
        <v>10</v>
      </c>
      <c r="D33" s="55" t="s">
        <v>74</v>
      </c>
      <c r="E33" s="56">
        <v>40276</v>
      </c>
      <c r="F33" s="54" t="s">
        <v>8</v>
      </c>
      <c r="G33" s="57" t="s">
        <v>14</v>
      </c>
      <c r="H33" s="55" t="s">
        <v>27</v>
      </c>
      <c r="K33" s="48"/>
    </row>
    <row r="34" spans="1:11" ht="15" customHeight="1" x14ac:dyDescent="0.25">
      <c r="A34" s="54">
        <v>762</v>
      </c>
      <c r="B34" s="55">
        <v>107080</v>
      </c>
      <c r="C34" s="53" t="s">
        <v>10</v>
      </c>
      <c r="D34" s="55" t="s">
        <v>71</v>
      </c>
      <c r="E34" s="56">
        <v>39970</v>
      </c>
      <c r="F34" s="54" t="s">
        <v>13</v>
      </c>
      <c r="G34" s="57" t="s">
        <v>14</v>
      </c>
      <c r="H34" s="55" t="s">
        <v>27</v>
      </c>
    </row>
    <row r="35" spans="1:11" ht="15" customHeight="1" x14ac:dyDescent="0.25">
      <c r="A35" s="54">
        <v>754</v>
      </c>
      <c r="B35" s="55">
        <v>107077</v>
      </c>
      <c r="C35" s="53" t="s">
        <v>79</v>
      </c>
      <c r="D35" s="55" t="s">
        <v>64</v>
      </c>
      <c r="E35" s="56">
        <v>39802</v>
      </c>
      <c r="F35" s="54" t="s">
        <v>8</v>
      </c>
      <c r="G35" s="57" t="s">
        <v>14</v>
      </c>
      <c r="H35" s="55" t="s">
        <v>27</v>
      </c>
    </row>
    <row r="36" spans="1:11" ht="15" customHeight="1" x14ac:dyDescent="0.25">
      <c r="A36" s="54">
        <v>433</v>
      </c>
      <c r="B36" s="55">
        <v>106838</v>
      </c>
      <c r="C36" s="53" t="s">
        <v>79</v>
      </c>
      <c r="D36" s="55" t="s">
        <v>68</v>
      </c>
      <c r="E36" s="56">
        <v>39632</v>
      </c>
      <c r="F36" s="54" t="s">
        <v>13</v>
      </c>
      <c r="G36" s="57" t="s">
        <v>14</v>
      </c>
      <c r="H36" s="55" t="s">
        <v>27</v>
      </c>
    </row>
    <row r="37" spans="1:11" ht="15" customHeight="1" x14ac:dyDescent="0.25">
      <c r="A37" s="54">
        <v>751</v>
      </c>
      <c r="B37" s="55">
        <v>107076</v>
      </c>
      <c r="C37" s="53" t="s">
        <v>79</v>
      </c>
      <c r="D37" s="55" t="s">
        <v>75</v>
      </c>
      <c r="E37" s="56">
        <v>39511</v>
      </c>
      <c r="F37" s="54" t="s">
        <v>13</v>
      </c>
      <c r="G37" s="57" t="s">
        <v>14</v>
      </c>
      <c r="H37" s="55" t="s">
        <v>27</v>
      </c>
    </row>
    <row r="38" spans="1:11" ht="15" customHeight="1" x14ac:dyDescent="0.25">
      <c r="A38" s="52">
        <v>5495</v>
      </c>
      <c r="B38" s="44"/>
      <c r="C38" s="53" t="s">
        <v>23</v>
      </c>
      <c r="D38" s="44" t="s">
        <v>44</v>
      </c>
      <c r="E38" s="45">
        <v>38877</v>
      </c>
      <c r="F38" s="52" t="s">
        <v>13</v>
      </c>
      <c r="G38" s="52"/>
      <c r="H38" s="44" t="s">
        <v>45</v>
      </c>
    </row>
    <row r="39" spans="1:11" ht="15" customHeight="1" x14ac:dyDescent="0.25">
      <c r="A39" s="54">
        <v>420</v>
      </c>
      <c r="B39" s="55">
        <v>106836</v>
      </c>
      <c r="C39" s="53" t="s">
        <v>23</v>
      </c>
      <c r="D39" s="55" t="s">
        <v>66</v>
      </c>
      <c r="E39" s="56">
        <v>38518</v>
      </c>
      <c r="F39" s="54" t="s">
        <v>13</v>
      </c>
      <c r="G39" s="57" t="s">
        <v>14</v>
      </c>
      <c r="H39" s="55" t="s">
        <v>27</v>
      </c>
    </row>
    <row r="40" spans="1:11" ht="15" customHeight="1" x14ac:dyDescent="0.25">
      <c r="A40" s="54">
        <v>1816</v>
      </c>
      <c r="B40" s="55">
        <v>107075</v>
      </c>
      <c r="C40" s="53" t="s">
        <v>28</v>
      </c>
      <c r="D40" s="55" t="s">
        <v>78</v>
      </c>
      <c r="E40" s="56">
        <v>38252</v>
      </c>
      <c r="F40" s="54" t="s">
        <v>8</v>
      </c>
      <c r="G40" s="57" t="s">
        <v>14</v>
      </c>
      <c r="H40" s="55" t="s">
        <v>27</v>
      </c>
    </row>
    <row r="41" spans="1:11" ht="15" customHeight="1" x14ac:dyDescent="0.25">
      <c r="A41" s="7"/>
      <c r="B41" s="7"/>
      <c r="C41" s="7"/>
      <c r="D41" s="61"/>
      <c r="E41" s="7"/>
      <c r="F41" s="7"/>
      <c r="G41" s="7"/>
      <c r="H41" s="63"/>
    </row>
    <row r="42" spans="1:11" ht="15" customHeight="1" x14ac:dyDescent="0.25">
      <c r="A42" s="52">
        <v>365</v>
      </c>
      <c r="B42" s="44">
        <v>104276</v>
      </c>
      <c r="C42" s="53" t="s">
        <v>23</v>
      </c>
      <c r="D42" s="44" t="s">
        <v>26</v>
      </c>
      <c r="E42" s="45">
        <v>38710</v>
      </c>
      <c r="F42" s="52" t="s">
        <v>8</v>
      </c>
      <c r="G42" s="52" t="s">
        <v>14</v>
      </c>
      <c r="H42" s="44" t="s">
        <v>25</v>
      </c>
    </row>
    <row r="43" spans="1:11" ht="15" customHeight="1" x14ac:dyDescent="0.25">
      <c r="A43" s="52">
        <v>1039</v>
      </c>
      <c r="B43" s="44">
        <v>105730</v>
      </c>
      <c r="C43" s="53" t="s">
        <v>10</v>
      </c>
      <c r="D43" s="44" t="s">
        <v>24</v>
      </c>
      <c r="E43" s="45">
        <v>40099</v>
      </c>
      <c r="F43" s="52" t="s">
        <v>13</v>
      </c>
      <c r="G43" s="52" t="s">
        <v>14</v>
      </c>
      <c r="H43" s="44" t="s">
        <v>25</v>
      </c>
    </row>
  </sheetData>
  <autoFilter ref="A1:H43"/>
  <sortState ref="A25:H40">
    <sortCondition descending="1" ref="E25:E40"/>
  </sortState>
  <mergeCells count="2">
    <mergeCell ref="K9:K11"/>
    <mergeCell ref="K14:K16"/>
  </mergeCells>
  <printOptions horizontalCentered="1"/>
  <pageMargins left="0.35433070866141736" right="0.15748031496062992" top="0.74803149606299213" bottom="0.15748031496062992" header="0.31496062992125984" footer="0.31496062992125984"/>
  <pageSetup paperSize="9" scale="84" firstPageNumber="0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73"/>
  <sheetViews>
    <sheetView tabSelected="1" zoomScaleNormal="100" workbookViewId="0">
      <selection activeCell="E3" sqref="E3"/>
    </sheetView>
  </sheetViews>
  <sheetFormatPr defaultColWidth="9" defaultRowHeight="15.75" x14ac:dyDescent="0.25"/>
  <cols>
    <col min="1" max="1" width="5.28515625" style="4" customWidth="1"/>
    <col min="2" max="2" width="7.7109375" style="11" customWidth="1"/>
    <col min="3" max="3" width="7.7109375" style="4" customWidth="1"/>
    <col min="4" max="4" width="8.140625" style="4" customWidth="1"/>
    <col min="5" max="5" width="25.5703125" style="4" bestFit="1" customWidth="1"/>
    <col min="6" max="6" width="8.140625" style="4" customWidth="1"/>
    <col min="7" max="7" width="45.42578125" style="4" bestFit="1" customWidth="1"/>
    <col min="8" max="8" width="9.140625" style="1" bestFit="1" customWidth="1"/>
    <col min="9" max="9" width="7.85546875" style="1" bestFit="1" customWidth="1"/>
    <col min="10" max="1011" width="9" style="4"/>
    <col min="1012" max="1024" width="9.140625" style="12" customWidth="1"/>
  </cols>
  <sheetData>
    <row r="1" spans="1:9" ht="18" customHeight="1" x14ac:dyDescent="0.25">
      <c r="A1" s="13" t="s">
        <v>41</v>
      </c>
      <c r="B1" s="14"/>
      <c r="C1" s="15"/>
      <c r="D1" s="15"/>
      <c r="E1" s="13"/>
      <c r="F1" s="13"/>
      <c r="G1" s="13"/>
      <c r="H1" s="16"/>
      <c r="I1" s="17"/>
    </row>
    <row r="2" spans="1:9" ht="18" customHeight="1" x14ac:dyDescent="0.25">
      <c r="A2" s="13" t="s">
        <v>42</v>
      </c>
      <c r="B2" s="14"/>
      <c r="C2" s="15"/>
      <c r="D2" s="15"/>
      <c r="E2" s="13"/>
      <c r="F2" s="13"/>
      <c r="G2" s="13"/>
      <c r="H2" s="16"/>
      <c r="I2" s="18"/>
    </row>
    <row r="3" spans="1:9" ht="18" customHeight="1" x14ac:dyDescent="0.25">
      <c r="A3" s="19"/>
      <c r="B3" s="19"/>
      <c r="C3" s="19"/>
      <c r="D3" s="19"/>
      <c r="E3" s="19"/>
      <c r="F3" s="20"/>
      <c r="I3" s="19"/>
    </row>
    <row r="4" spans="1:9" x14ac:dyDescent="0.25">
      <c r="A4" s="21" t="s">
        <v>29</v>
      </c>
      <c r="B4" s="21"/>
      <c r="C4" s="21"/>
      <c r="D4" s="21"/>
      <c r="E4" s="21"/>
      <c r="F4" s="21"/>
      <c r="G4" s="21"/>
      <c r="H4" s="22"/>
      <c r="I4" s="21"/>
    </row>
    <row r="5" spans="1:9" x14ac:dyDescent="0.25">
      <c r="A5" s="23" t="s">
        <v>30</v>
      </c>
      <c r="B5" s="23" t="s">
        <v>0</v>
      </c>
      <c r="C5" s="23" t="s">
        <v>1</v>
      </c>
      <c r="D5" s="23" t="s">
        <v>2</v>
      </c>
      <c r="E5" s="23" t="s">
        <v>3</v>
      </c>
      <c r="F5" s="23" t="s">
        <v>5</v>
      </c>
      <c r="G5" s="24" t="s">
        <v>7</v>
      </c>
      <c r="H5" s="25" t="s">
        <v>43</v>
      </c>
      <c r="I5" s="23" t="s">
        <v>31</v>
      </c>
    </row>
    <row r="6" spans="1:9" ht="18" customHeight="1" x14ac:dyDescent="0.25">
      <c r="A6" s="7">
        <v>1</v>
      </c>
      <c r="B6" s="26">
        <v>761</v>
      </c>
      <c r="C6" s="7">
        <f>IFERROR((VLOOKUP(B6,INSCRITOS!A:B,2,0)),"")</f>
        <v>107079</v>
      </c>
      <c r="D6" s="7" t="str">
        <f>IFERROR((VLOOKUP(B6,INSCRITOS!A:C,3,0)),"")</f>
        <v>BEN</v>
      </c>
      <c r="E6" s="9" t="str">
        <f>IFERROR((VLOOKUP(B6,INSCRITOS!A:D,4,0)),"")</f>
        <v>Dinis Cabral</v>
      </c>
      <c r="F6" s="7" t="str">
        <f>IFERROR((VLOOKUP(B6,INSCRITOS!A:F,6,0)),"")</f>
        <v>M</v>
      </c>
      <c r="G6" s="27" t="str">
        <f>IFERROR((VLOOKUP(B6,INSCRITOS!A:H,8,0)),"")</f>
        <v>Escola Triatlo Palmela Desporto</v>
      </c>
      <c r="H6" s="28">
        <v>3.9129629629629627E-3</v>
      </c>
      <c r="I6" s="29">
        <v>100</v>
      </c>
    </row>
    <row r="7" spans="1:9" ht="18" customHeight="1" x14ac:dyDescent="0.25">
      <c r="A7" s="7">
        <v>2</v>
      </c>
      <c r="B7" s="26">
        <v>440</v>
      </c>
      <c r="C7" s="7">
        <f>IFERROR((VLOOKUP(B7,INSCRITOS!A:B,2,0)),"")</f>
        <v>106840</v>
      </c>
      <c r="D7" s="7" t="str">
        <f>IFERROR((VLOOKUP(B7,INSCRITOS!A:C,3,0)),"")</f>
        <v>BEN</v>
      </c>
      <c r="E7" s="9" t="str">
        <f>IFERROR((VLOOKUP(B7,INSCRITOS!A:D,4,0)),"")</f>
        <v>Mateus Ventura</v>
      </c>
      <c r="F7" s="7" t="str">
        <f>IFERROR((VLOOKUP(B7,INSCRITOS!A:F,6,0)),"")</f>
        <v>M</v>
      </c>
      <c r="G7" s="27" t="str">
        <f>IFERROR((VLOOKUP(B7,INSCRITOS!A:H,8,0)),"")</f>
        <v>Escola Triatlo Palmela Desporto</v>
      </c>
      <c r="H7" s="28">
        <v>4.3672453703703712E-3</v>
      </c>
      <c r="I7" s="29">
        <v>99</v>
      </c>
    </row>
    <row r="8" spans="1:9" ht="18" customHeight="1" x14ac:dyDescent="0.25">
      <c r="A8" s="7">
        <v>3</v>
      </c>
      <c r="B8" s="26">
        <v>1014</v>
      </c>
      <c r="C8" s="7">
        <f>IFERROR((VLOOKUP(B8,INSCRITOS!A:B,2,0)),"")</f>
        <v>105557</v>
      </c>
      <c r="D8" s="7" t="str">
        <f>IFERROR((VLOOKUP(B8,INSCRITOS!A:C,3,0)),"")</f>
        <v>BEN</v>
      </c>
      <c r="E8" s="9" t="str">
        <f>IFERROR((VLOOKUP(B8,INSCRITOS!A:D,4,0)),"")</f>
        <v>Miguel Borregana</v>
      </c>
      <c r="F8" s="7" t="str">
        <f>IFERROR((VLOOKUP(B8,INSCRITOS!A:F,6,0)),"")</f>
        <v>M</v>
      </c>
      <c r="G8" s="27" t="str">
        <f>IFERROR((VLOOKUP(B8,INSCRITOS!A:H,8,0)),"")</f>
        <v>Lusitano - Setúbal</v>
      </c>
      <c r="H8" s="28">
        <v>4.425925925925926E-3</v>
      </c>
      <c r="I8" s="29">
        <v>98</v>
      </c>
    </row>
    <row r="9" spans="1:9" ht="18" customHeight="1" x14ac:dyDescent="0.25">
      <c r="A9" s="7">
        <v>4</v>
      </c>
      <c r="B9" s="26">
        <v>423</v>
      </c>
      <c r="C9" s="7">
        <f>IFERROR((VLOOKUP(B9,INSCRITOS!A:B,2,0)),"")</f>
        <v>106837</v>
      </c>
      <c r="D9" s="7" t="str">
        <f>IFERROR((VLOOKUP(B9,INSCRITOS!A:C,3,0)),"")</f>
        <v>BEN</v>
      </c>
      <c r="E9" s="9" t="str">
        <f>IFERROR((VLOOKUP(B9,INSCRITOS!A:D,4,0)),"")</f>
        <v>Arnaldo Camões</v>
      </c>
      <c r="F9" s="7" t="str">
        <f>IFERROR((VLOOKUP(B9,INSCRITOS!A:F,6,0)),"")</f>
        <v>M</v>
      </c>
      <c r="G9" s="27" t="str">
        <f>IFERROR((VLOOKUP(B9,INSCRITOS!A:H,8,0)),"")</f>
        <v>Escola Triatlo Palmela Desporto</v>
      </c>
      <c r="H9" s="28">
        <v>4.5355324074074074E-3</v>
      </c>
      <c r="I9" s="29">
        <v>97</v>
      </c>
    </row>
    <row r="10" spans="1:9" ht="18" customHeight="1" x14ac:dyDescent="0.25">
      <c r="A10" s="7">
        <v>5</v>
      </c>
      <c r="B10" s="26">
        <v>1057</v>
      </c>
      <c r="C10" s="7">
        <f>IFERROR((VLOOKUP(B10,INSCRITOS!A:B,2,0)),"")</f>
        <v>105807</v>
      </c>
      <c r="D10" s="7" t="str">
        <f>IFERROR((VLOOKUP(B10,INSCRITOS!A:C,3,0)),"")</f>
        <v>BEN</v>
      </c>
      <c r="E10" s="9" t="str">
        <f>IFERROR((VLOOKUP(B10,INSCRITOS!A:D,4,0)),"")</f>
        <v xml:space="preserve">Edgar Barata </v>
      </c>
      <c r="F10" s="7" t="str">
        <f>IFERROR((VLOOKUP(B10,INSCRITOS!A:F,6,0)),"")</f>
        <v>M</v>
      </c>
      <c r="G10" s="27" t="str">
        <f>IFERROR((VLOOKUP(B10,INSCRITOS!A:H,8,0)),"")</f>
        <v>Lusitano - Setúbal</v>
      </c>
      <c r="H10" s="28">
        <v>4.6509259259259255E-3</v>
      </c>
      <c r="I10" s="29">
        <v>96</v>
      </c>
    </row>
    <row r="11" spans="1:9" ht="18" customHeight="1" x14ac:dyDescent="0.25">
      <c r="A11" s="7">
        <v>6</v>
      </c>
      <c r="B11" s="26">
        <v>718</v>
      </c>
      <c r="C11" s="7">
        <f>IFERROR((VLOOKUP(B11,INSCRITOS!A:B,2,0)),"")</f>
        <v>107046</v>
      </c>
      <c r="D11" s="7" t="str">
        <f>IFERROR((VLOOKUP(B11,INSCRITOS!A:C,3,0)),"")</f>
        <v>BEN</v>
      </c>
      <c r="E11" s="9" t="str">
        <f>IFERROR((VLOOKUP(B11,INSCRITOS!A:D,4,0)),"")</f>
        <v>David Castor</v>
      </c>
      <c r="F11" s="7" t="str">
        <f>IFERROR((VLOOKUP(B11,INSCRITOS!A:F,6,0)),"")</f>
        <v>M</v>
      </c>
      <c r="G11" s="27" t="str">
        <f>IFERROR((VLOOKUP(B11,INSCRITOS!A:H,8,0)),"")</f>
        <v>Escola Triatlo Palmela Desporto</v>
      </c>
      <c r="H11" s="28">
        <v>4.6994212962962962E-3</v>
      </c>
      <c r="I11" s="29">
        <v>95</v>
      </c>
    </row>
    <row r="12" spans="1:9" ht="18" customHeight="1" x14ac:dyDescent="0.25">
      <c r="A12" s="7">
        <v>7</v>
      </c>
      <c r="B12" s="26">
        <v>452</v>
      </c>
      <c r="C12" s="7">
        <f>IFERROR((VLOOKUP(B12,INSCRITOS!A:B,2,0)),"")</f>
        <v>106842</v>
      </c>
      <c r="D12" s="7" t="str">
        <f>IFERROR((VLOOKUP(B12,INSCRITOS!A:C,3,0)),"")</f>
        <v>BEN</v>
      </c>
      <c r="E12" s="9" t="str">
        <f>IFERROR((VLOOKUP(B12,INSCRITOS!A:D,4,0)),"")</f>
        <v>Santiago Lopes</v>
      </c>
      <c r="F12" s="7" t="str">
        <f>IFERROR((VLOOKUP(B12,INSCRITOS!A:F,6,0)),"")</f>
        <v>M</v>
      </c>
      <c r="G12" s="27" t="str">
        <f>IFERROR((VLOOKUP(B12,INSCRITOS!A:H,8,0)),"")</f>
        <v>Escola Triatlo Palmela Desporto</v>
      </c>
      <c r="H12" s="28">
        <v>4.7922453703703703E-3</v>
      </c>
      <c r="I12" s="29">
        <v>94</v>
      </c>
    </row>
    <row r="13" spans="1:9" ht="18" customHeight="1" x14ac:dyDescent="0.25">
      <c r="A13" s="7">
        <v>8</v>
      </c>
      <c r="B13" s="26">
        <v>739</v>
      </c>
      <c r="C13" s="7">
        <f>IFERROR((VLOOKUP(B13,INSCRITOS!A:B,2,0)),"")</f>
        <v>107060</v>
      </c>
      <c r="D13" s="7" t="str">
        <f>IFERROR((VLOOKUP(B13,INSCRITOS!A:C,3,0)),"")</f>
        <v>BEN</v>
      </c>
      <c r="E13" s="9" t="str">
        <f>IFERROR((VLOOKUP(B13,INSCRITOS!A:D,4,0)),"")</f>
        <v>Rafael Laia Rosa</v>
      </c>
      <c r="F13" s="7" t="str">
        <f>IFERROR((VLOOKUP(B13,INSCRITOS!A:F,6,0)),"")</f>
        <v>M</v>
      </c>
      <c r="G13" s="27" t="str">
        <f>IFERROR((VLOOKUP(B13,INSCRITOS!A:H,8,0)),"")</f>
        <v>Lusitano - Setúbal</v>
      </c>
      <c r="H13" s="28">
        <v>4.9351851851851848E-3</v>
      </c>
      <c r="I13" s="29">
        <v>93</v>
      </c>
    </row>
    <row r="14" spans="1:9" ht="18" customHeight="1" x14ac:dyDescent="0.25">
      <c r="A14" s="7">
        <v>9</v>
      </c>
      <c r="B14" s="26">
        <v>714</v>
      </c>
      <c r="C14" s="7">
        <f>IFERROR((VLOOKUP(B14,INSCRITOS!A:B,2,0)),"")</f>
        <v>107045</v>
      </c>
      <c r="D14" s="7" t="str">
        <f>IFERROR((VLOOKUP(B14,INSCRITOS!A:C,3,0)),"")</f>
        <v>BEN</v>
      </c>
      <c r="E14" s="9" t="str">
        <f>IFERROR((VLOOKUP(B14,INSCRITOS!A:D,4,0)),"")</f>
        <v>Eduardo Campante</v>
      </c>
      <c r="F14" s="7" t="str">
        <f>IFERROR((VLOOKUP(B14,INSCRITOS!A:F,6,0)),"")</f>
        <v>M</v>
      </c>
      <c r="G14" s="27" t="str">
        <f>IFERROR((VLOOKUP(B14,INSCRITOS!A:H,8,0)),"")</f>
        <v>Escola Triatlo Palmela Desporto</v>
      </c>
      <c r="H14" s="28">
        <v>5.5855324074074071E-3</v>
      </c>
      <c r="I14" s="29">
        <v>92</v>
      </c>
    </row>
    <row r="15" spans="1:9" ht="18" customHeight="1" x14ac:dyDescent="0.25">
      <c r="A15" s="7">
        <v>10</v>
      </c>
      <c r="B15" s="26">
        <v>434</v>
      </c>
      <c r="C15" s="7">
        <f>IFERROR((VLOOKUP(B15,INSCRITOS!A:B,2,0)),"")</f>
        <v>106839</v>
      </c>
      <c r="D15" s="7" t="str">
        <f>IFERROR((VLOOKUP(B15,INSCRITOS!A:C,3,0)),"")</f>
        <v>BEN</v>
      </c>
      <c r="E15" s="9" t="str">
        <f>IFERROR((VLOOKUP(B15,INSCRITOS!A:D,4,0)),"")</f>
        <v>Francisco Borges</v>
      </c>
      <c r="F15" s="7" t="str">
        <f>IFERROR((VLOOKUP(B15,INSCRITOS!A:F,6,0)),"")</f>
        <v>M</v>
      </c>
      <c r="G15" s="27" t="str">
        <f>IFERROR((VLOOKUP(B15,INSCRITOS!A:H,8,0)),"")</f>
        <v>Escola Triatlo Palmela Desporto</v>
      </c>
      <c r="H15" s="28">
        <v>5.6417824074074079E-3</v>
      </c>
      <c r="I15" s="29">
        <v>91</v>
      </c>
    </row>
    <row r="16" spans="1:9" ht="18" customHeight="1" x14ac:dyDescent="0.25">
      <c r="A16" s="1"/>
      <c r="C16" s="1"/>
      <c r="D16" s="1"/>
      <c r="F16" s="1"/>
      <c r="I16" s="20"/>
    </row>
    <row r="17" spans="1:9" ht="18" customHeight="1" x14ac:dyDescent="0.25">
      <c r="A17" s="21" t="s">
        <v>32</v>
      </c>
      <c r="B17" s="21"/>
      <c r="C17" s="21"/>
      <c r="D17" s="21"/>
      <c r="E17" s="21"/>
      <c r="F17" s="21"/>
      <c r="G17" s="21"/>
      <c r="I17" s="21"/>
    </row>
    <row r="18" spans="1:9" x14ac:dyDescent="0.25">
      <c r="A18" s="23" t="s">
        <v>30</v>
      </c>
      <c r="B18" s="23" t="s">
        <v>0</v>
      </c>
      <c r="C18" s="23" t="s">
        <v>1</v>
      </c>
      <c r="D18" s="23" t="s">
        <v>2</v>
      </c>
      <c r="E18" s="23" t="s">
        <v>3</v>
      </c>
      <c r="F18" s="23" t="s">
        <v>5</v>
      </c>
      <c r="G18" s="23" t="s">
        <v>7</v>
      </c>
      <c r="H18" s="25" t="s">
        <v>43</v>
      </c>
      <c r="I18" s="23" t="s">
        <v>31</v>
      </c>
    </row>
    <row r="19" spans="1:9" ht="18" customHeight="1" x14ac:dyDescent="0.25">
      <c r="A19" s="30">
        <v>1</v>
      </c>
      <c r="B19" s="26">
        <v>448</v>
      </c>
      <c r="C19" s="7">
        <f>IFERROR((VLOOKUP(B19,INSCRITOS!A:B,2,0)),"")</f>
        <v>106841</v>
      </c>
      <c r="D19" s="7" t="str">
        <f>IFERROR((VLOOKUP(B19,INSCRITOS!A:C,3,0)),"")</f>
        <v>BEN</v>
      </c>
      <c r="E19" s="9" t="str">
        <f>IFERROR((VLOOKUP(B19,INSCRITOS!A:D,4,0)),"")</f>
        <v>Alícia Lopes</v>
      </c>
      <c r="F19" s="7" t="str">
        <f>IFERROR((VLOOKUP(B19,INSCRITOS!A:F,6,0)),"")</f>
        <v>F</v>
      </c>
      <c r="G19" s="9" t="str">
        <f>IFERROR((VLOOKUP(B19,INSCRITOS!A:H,8,0)),"")</f>
        <v>Escola Triatlo Palmela Desporto</v>
      </c>
      <c r="H19" s="28">
        <v>4.7124999999999997E-3</v>
      </c>
      <c r="I19" s="29">
        <v>100</v>
      </c>
    </row>
    <row r="20" spans="1:9" ht="18" customHeight="1" x14ac:dyDescent="0.25">
      <c r="A20" s="11"/>
      <c r="B20" s="31"/>
      <c r="C20" s="1"/>
      <c r="D20" s="1"/>
      <c r="F20" s="1"/>
      <c r="I20" s="32"/>
    </row>
    <row r="21" spans="1:9" ht="18" customHeight="1" x14ac:dyDescent="0.25">
      <c r="A21" s="21" t="s">
        <v>33</v>
      </c>
      <c r="B21" s="21"/>
      <c r="C21" s="21"/>
      <c r="D21" s="21"/>
      <c r="E21" s="21"/>
      <c r="F21" s="21"/>
      <c r="G21" s="21"/>
      <c r="I21" s="21"/>
    </row>
    <row r="22" spans="1:9" x14ac:dyDescent="0.25">
      <c r="A22" s="23" t="s">
        <v>30</v>
      </c>
      <c r="B22" s="23" t="s">
        <v>0</v>
      </c>
      <c r="C22" s="23" t="s">
        <v>1</v>
      </c>
      <c r="D22" s="23" t="s">
        <v>2</v>
      </c>
      <c r="E22" s="23" t="s">
        <v>3</v>
      </c>
      <c r="F22" s="23" t="s">
        <v>5</v>
      </c>
      <c r="G22" s="23" t="s">
        <v>7</v>
      </c>
      <c r="H22" s="25" t="s">
        <v>43</v>
      </c>
      <c r="I22" s="23" t="s">
        <v>31</v>
      </c>
    </row>
    <row r="23" spans="1:9" ht="18" customHeight="1" x14ac:dyDescent="0.25">
      <c r="A23" s="7">
        <v>1</v>
      </c>
      <c r="B23" s="30">
        <v>1039</v>
      </c>
      <c r="C23" s="7">
        <f>IFERROR((VLOOKUP(B23,INSCRITOS!A:B,2,0)),"")</f>
        <v>105730</v>
      </c>
      <c r="D23" s="7" t="str">
        <f>IFERROR((VLOOKUP(B23,INSCRITOS!A:C,3,0)),"")</f>
        <v>INF</v>
      </c>
      <c r="E23" s="9" t="str">
        <f>IFERROR((VLOOKUP(B23,INSCRITOS!A:D,4,0)),"")</f>
        <v>Miguel Medronheira</v>
      </c>
      <c r="F23" s="7" t="str">
        <f>IFERROR((VLOOKUP(B23,INSCRITOS!A:F,6,0)),"")</f>
        <v>M</v>
      </c>
      <c r="G23" s="9" t="str">
        <f>IFERROR((VLOOKUP(B23,INSCRITOS!A:H,8,0)),"")</f>
        <v>C. D. R. R. Baixa da Banheira</v>
      </c>
      <c r="H23" s="28">
        <v>6.7043981481481477E-3</v>
      </c>
      <c r="I23" s="29">
        <v>100</v>
      </c>
    </row>
    <row r="24" spans="1:9" ht="18" customHeight="1" x14ac:dyDescent="0.25">
      <c r="A24" s="7">
        <v>2</v>
      </c>
      <c r="B24" s="30">
        <v>762</v>
      </c>
      <c r="C24" s="7">
        <f>IFERROR((VLOOKUP(B24,INSCRITOS!A:B,2,0)),"")</f>
        <v>107080</v>
      </c>
      <c r="D24" s="7" t="str">
        <f>IFERROR((VLOOKUP(B24,INSCRITOS!A:C,3,0)),"")</f>
        <v>INF</v>
      </c>
      <c r="E24" s="9" t="str">
        <f>IFERROR((VLOOKUP(B24,INSCRITOS!A:D,4,0)),"")</f>
        <v>Dário Cabral</v>
      </c>
      <c r="F24" s="7" t="str">
        <f>IFERROR((VLOOKUP(B24,INSCRITOS!A:F,6,0)),"")</f>
        <v>M</v>
      </c>
      <c r="G24" s="9" t="str">
        <f>IFERROR((VLOOKUP(B24,INSCRITOS!A:H,8,0)),"")</f>
        <v>Escola Triatlo Palmela Desporto</v>
      </c>
      <c r="H24" s="28">
        <v>6.7984953703703714E-3</v>
      </c>
      <c r="I24" s="29">
        <v>99</v>
      </c>
    </row>
    <row r="25" spans="1:9" ht="18" customHeight="1" x14ac:dyDescent="0.25">
      <c r="A25" s="1"/>
      <c r="C25" s="1"/>
      <c r="D25" s="1"/>
      <c r="F25" s="1"/>
      <c r="I25" s="33"/>
    </row>
    <row r="26" spans="1:9" ht="18" customHeight="1" x14ac:dyDescent="0.25">
      <c r="A26" s="21" t="s">
        <v>34</v>
      </c>
      <c r="B26" s="21"/>
      <c r="C26" s="21"/>
      <c r="D26" s="21"/>
      <c r="E26" s="21"/>
      <c r="F26" s="21"/>
      <c r="G26" s="21"/>
      <c r="I26" s="21"/>
    </row>
    <row r="27" spans="1:9" x14ac:dyDescent="0.25">
      <c r="A27" s="23" t="s">
        <v>30</v>
      </c>
      <c r="B27" s="23" t="s">
        <v>0</v>
      </c>
      <c r="C27" s="23" t="s">
        <v>1</v>
      </c>
      <c r="D27" s="23" t="s">
        <v>2</v>
      </c>
      <c r="E27" s="23" t="s">
        <v>3</v>
      </c>
      <c r="F27" s="23" t="s">
        <v>5</v>
      </c>
      <c r="G27" s="23" t="s">
        <v>7</v>
      </c>
      <c r="H27" s="25" t="s">
        <v>43</v>
      </c>
      <c r="I27" s="23" t="s">
        <v>31</v>
      </c>
    </row>
    <row r="28" spans="1:9" ht="18" customHeight="1" x14ac:dyDescent="0.25">
      <c r="A28" s="7">
        <v>1</v>
      </c>
      <c r="B28" s="34">
        <v>45</v>
      </c>
      <c r="C28" s="7">
        <f>IFERROR((VLOOKUP(B28,INSCRITOS!A:B,2,0)),"")</f>
        <v>104125</v>
      </c>
      <c r="D28" s="7" t="str">
        <f>IFERROR((VLOOKUP(B28,INSCRITOS!A:C,3,0)),"")</f>
        <v>INF</v>
      </c>
      <c r="E28" s="9" t="str">
        <f>IFERROR((VLOOKUP(B28,INSCRITOS!A:D,4,0)),"")</f>
        <v>Laura Ribeiro</v>
      </c>
      <c r="F28" s="7" t="str">
        <f>IFERROR((VLOOKUP(B28,INSCRITOS!A:F,6,0)),"")</f>
        <v>F</v>
      </c>
      <c r="G28" s="9" t="str">
        <f>IFERROR((VLOOKUP(B28,INSCRITOS!A:H,8,0)),"")</f>
        <v>Lusitano - Setúbal</v>
      </c>
      <c r="H28" s="28">
        <v>7.2004629629629632E-3</v>
      </c>
      <c r="I28" s="29">
        <v>100</v>
      </c>
    </row>
    <row r="29" spans="1:9" ht="18" customHeight="1" x14ac:dyDescent="0.25">
      <c r="A29" s="7">
        <v>2</v>
      </c>
      <c r="B29" s="34">
        <v>756</v>
      </c>
      <c r="C29" s="7">
        <f>IFERROR((VLOOKUP(B29,INSCRITOS!A:B,2,0)),"")</f>
        <v>107078</v>
      </c>
      <c r="D29" s="7" t="str">
        <f>IFERROR((VLOOKUP(B29,INSCRITOS!A:C,3,0)),"")</f>
        <v>INF</v>
      </c>
      <c r="E29" s="9" t="str">
        <f>IFERROR((VLOOKUP(B29,INSCRITOS!A:D,4,0)),"")</f>
        <v>Mia Conceição</v>
      </c>
      <c r="F29" s="7" t="str">
        <f>IFERROR((VLOOKUP(B29,INSCRITOS!A:F,6,0)),"")</f>
        <v>F</v>
      </c>
      <c r="G29" s="9" t="str">
        <f>IFERROR((VLOOKUP(B29,INSCRITOS!A:H,8,0)),"")</f>
        <v>Escola Triatlo Palmela Desporto</v>
      </c>
      <c r="H29" s="28">
        <v>7.929976851851853E-3</v>
      </c>
      <c r="I29" s="29">
        <v>99</v>
      </c>
    </row>
    <row r="30" spans="1:9" ht="18" customHeight="1" x14ac:dyDescent="0.25">
      <c r="A30" s="1"/>
      <c r="C30" s="1"/>
      <c r="D30" s="1"/>
      <c r="F30" s="1"/>
    </row>
    <row r="31" spans="1:9" ht="18" customHeight="1" x14ac:dyDescent="0.25">
      <c r="A31" s="21" t="s">
        <v>35</v>
      </c>
      <c r="B31" s="21"/>
      <c r="C31" s="21"/>
      <c r="D31" s="21"/>
      <c r="E31" s="21"/>
      <c r="F31" s="21"/>
      <c r="G31" s="21"/>
      <c r="I31" s="21"/>
    </row>
    <row r="32" spans="1:9" x14ac:dyDescent="0.25">
      <c r="A32" s="23" t="s">
        <v>30</v>
      </c>
      <c r="B32" s="23" t="s">
        <v>0</v>
      </c>
      <c r="C32" s="23" t="s">
        <v>1</v>
      </c>
      <c r="D32" s="23" t="s">
        <v>2</v>
      </c>
      <c r="E32" s="23" t="s">
        <v>3</v>
      </c>
      <c r="F32" s="23" t="s">
        <v>5</v>
      </c>
      <c r="G32" s="23" t="s">
        <v>7</v>
      </c>
      <c r="H32" s="25" t="s">
        <v>43</v>
      </c>
      <c r="I32" s="23" t="s">
        <v>31</v>
      </c>
    </row>
    <row r="33" spans="1:9" ht="18" customHeight="1" x14ac:dyDescent="0.25">
      <c r="A33" s="7">
        <v>1</v>
      </c>
      <c r="B33" s="26">
        <v>433</v>
      </c>
      <c r="C33" s="7">
        <f>IFERROR((VLOOKUP(B33,INSCRITOS!A:B,2,0)),"")</f>
        <v>106838</v>
      </c>
      <c r="D33" s="7" t="str">
        <f>IFERROR((VLOOKUP(B33,INSCRITOS!A:C,3,0)),"")</f>
        <v>INI</v>
      </c>
      <c r="E33" s="9" t="str">
        <f>IFERROR((VLOOKUP(B33,INSCRITOS!A:D,4,0)),"")</f>
        <v>António Borges</v>
      </c>
      <c r="F33" s="7" t="str">
        <f>IFERROR((VLOOKUP(B33,INSCRITOS!A:F,6,0)),"")</f>
        <v>M</v>
      </c>
      <c r="G33" s="9" t="str">
        <f>IFERROR((VLOOKUP(B33,INSCRITOS!A:H,8,0)),"")</f>
        <v>Escola Triatlo Palmela Desporto</v>
      </c>
      <c r="H33" s="28">
        <v>8.3206018518518516E-3</v>
      </c>
      <c r="I33" s="29">
        <v>100</v>
      </c>
    </row>
    <row r="34" spans="1:9" ht="18" customHeight="1" x14ac:dyDescent="0.25">
      <c r="A34" s="7">
        <v>2</v>
      </c>
      <c r="B34" s="26">
        <v>917</v>
      </c>
      <c r="C34" s="7">
        <f>IFERROR((VLOOKUP(B34,INSCRITOS!A:B,2,0)),"")</f>
        <v>104029</v>
      </c>
      <c r="D34" s="7" t="str">
        <f>IFERROR((VLOOKUP(B34,INSCRITOS!A:C,3,0)),"")</f>
        <v>INI</v>
      </c>
      <c r="E34" s="9" t="str">
        <f>IFERROR((VLOOKUP(B34,INSCRITOS!A:D,4,0)),"")</f>
        <v>Santiago Pereira</v>
      </c>
      <c r="F34" s="7" t="str">
        <f>IFERROR((VLOOKUP(B34,INSCRITOS!A:F,6,0)),"")</f>
        <v>M</v>
      </c>
      <c r="G34" s="9" t="str">
        <f>IFERROR((VLOOKUP(B34,INSCRITOS!A:H,8,0)),"")</f>
        <v>Lusitano - Setúbal</v>
      </c>
      <c r="H34" s="28">
        <v>8.921643518518518E-3</v>
      </c>
      <c r="I34" s="29">
        <v>99</v>
      </c>
    </row>
    <row r="35" spans="1:9" ht="18" customHeight="1" x14ac:dyDescent="0.25">
      <c r="A35" s="7">
        <v>3</v>
      </c>
      <c r="B35" s="26">
        <v>751</v>
      </c>
      <c r="C35" s="7">
        <f>IFERROR((VLOOKUP(B35,INSCRITOS!A:B,2,0)),"")</f>
        <v>107076</v>
      </c>
      <c r="D35" s="7" t="str">
        <f>IFERROR((VLOOKUP(B35,INSCRITOS!A:C,3,0)),"")</f>
        <v>INI</v>
      </c>
      <c r="E35" s="9" t="str">
        <f>IFERROR((VLOOKUP(B35,INSCRITOS!A:D,4,0)),"")</f>
        <v>Rodrigo Silva</v>
      </c>
      <c r="F35" s="7" t="str">
        <f>IFERROR((VLOOKUP(B35,INSCRITOS!A:F,6,0)),"")</f>
        <v>M</v>
      </c>
      <c r="G35" s="9" t="str">
        <f>IFERROR((VLOOKUP(B35,INSCRITOS!A:H,8,0)),"")</f>
        <v>Escola Triatlo Palmela Desporto</v>
      </c>
      <c r="H35" s="28">
        <v>9.7504629629629625E-3</v>
      </c>
      <c r="I35" s="29">
        <v>98</v>
      </c>
    </row>
    <row r="36" spans="1:9" ht="18" customHeight="1" x14ac:dyDescent="0.25">
      <c r="A36" s="7">
        <v>4</v>
      </c>
      <c r="B36" s="26">
        <v>802</v>
      </c>
      <c r="C36" s="7">
        <f>IFERROR((VLOOKUP(B36,INSCRITOS!A:B,2,0)),"")</f>
        <v>102281</v>
      </c>
      <c r="D36" s="7" t="str">
        <f>IFERROR((VLOOKUP(B36,INSCRITOS!A:C,3,0)),"")</f>
        <v>INI</v>
      </c>
      <c r="E36" s="9" t="str">
        <f>IFERROR((VLOOKUP(B36,INSCRITOS!A:D,4,0)),"")</f>
        <v>Guilherme Gomes</v>
      </c>
      <c r="F36" s="7" t="str">
        <f>IFERROR((VLOOKUP(B36,INSCRITOS!A:F,6,0)),"")</f>
        <v>M</v>
      </c>
      <c r="G36" s="9" t="str">
        <f>IFERROR((VLOOKUP(B36,INSCRITOS!A:H,8,0)),"")</f>
        <v>Lusitano - Setúbal</v>
      </c>
      <c r="H36" s="28">
        <v>1.0621875000000001E-2</v>
      </c>
      <c r="I36" s="29">
        <v>97</v>
      </c>
    </row>
    <row r="37" spans="1:9" ht="18" customHeight="1" x14ac:dyDescent="0.25">
      <c r="A37" s="1"/>
      <c r="C37" s="1"/>
      <c r="D37" s="1"/>
      <c r="F37" s="1"/>
      <c r="I37" s="33"/>
    </row>
    <row r="38" spans="1:9" ht="18" customHeight="1" x14ac:dyDescent="0.25">
      <c r="A38" s="21" t="s">
        <v>36</v>
      </c>
      <c r="B38" s="21"/>
      <c r="C38" s="21"/>
      <c r="D38" s="21"/>
      <c r="E38" s="21"/>
      <c r="F38" s="21"/>
      <c r="G38" s="21"/>
      <c r="I38" s="21"/>
    </row>
    <row r="39" spans="1:9" x14ac:dyDescent="0.25">
      <c r="A39" s="23" t="s">
        <v>30</v>
      </c>
      <c r="B39" s="23" t="s">
        <v>0</v>
      </c>
      <c r="C39" s="23" t="s">
        <v>1</v>
      </c>
      <c r="D39" s="23" t="s">
        <v>2</v>
      </c>
      <c r="E39" s="23" t="s">
        <v>3</v>
      </c>
      <c r="F39" s="23" t="s">
        <v>5</v>
      </c>
      <c r="G39" s="23" t="s">
        <v>7</v>
      </c>
      <c r="H39" s="25" t="s">
        <v>43</v>
      </c>
      <c r="I39" s="23" t="s">
        <v>31</v>
      </c>
    </row>
    <row r="40" spans="1:9" ht="18" customHeight="1" x14ac:dyDescent="0.25">
      <c r="A40" s="7">
        <v>1</v>
      </c>
      <c r="B40" s="26">
        <v>708</v>
      </c>
      <c r="C40" s="7">
        <f>IFERROR((VLOOKUP(B40,INSCRITOS!A:B,2,0)),"")</f>
        <v>105160</v>
      </c>
      <c r="D40" s="7" t="str">
        <f>IFERROR((VLOOKUP(B40,INSCRITOS!A:C,3,0)),"")</f>
        <v>INI</v>
      </c>
      <c r="E40" s="9" t="str">
        <f>IFERROR((VLOOKUP(B40,INSCRITOS!A:D,4,0)),"")</f>
        <v>Mariana Poeira</v>
      </c>
      <c r="F40" s="7" t="str">
        <f>IFERROR((VLOOKUP(B40,INSCRITOS!A:F,6,0)),"")</f>
        <v>F</v>
      </c>
      <c r="G40" s="9" t="str">
        <f>IFERROR((VLOOKUP(B40,INSCRITOS!A:H,8,0)),"")</f>
        <v>Lusitano - Setúbal</v>
      </c>
      <c r="H40" s="28">
        <v>9.8762731481481479E-3</v>
      </c>
      <c r="I40" s="29">
        <v>100</v>
      </c>
    </row>
    <row r="41" spans="1:9" ht="18" customHeight="1" x14ac:dyDescent="0.25">
      <c r="A41" s="7">
        <v>2</v>
      </c>
      <c r="B41" s="26">
        <v>189</v>
      </c>
      <c r="C41" s="7">
        <f>IFERROR((VLOOKUP(B41,INSCRITOS!A:B,2,0)),"")</f>
        <v>104890</v>
      </c>
      <c r="D41" s="7" t="str">
        <f>IFERROR((VLOOKUP(B41,INSCRITOS!A:C,3,0)),"")</f>
        <v>INI</v>
      </c>
      <c r="E41" s="9" t="str">
        <f>IFERROR((VLOOKUP(B41,INSCRITOS!A:D,4,0)),"")</f>
        <v>Beatriz Borregana</v>
      </c>
      <c r="F41" s="7" t="str">
        <f>IFERROR((VLOOKUP(B41,INSCRITOS!A:F,6,0)),"")</f>
        <v>F</v>
      </c>
      <c r="G41" s="9" t="str">
        <f>IFERROR((VLOOKUP(B41,INSCRITOS!A:H,8,0)),"")</f>
        <v>Lusitano - Setúbal</v>
      </c>
      <c r="H41" s="28">
        <v>1.0156018518518517E-2</v>
      </c>
      <c r="I41" s="29">
        <v>99</v>
      </c>
    </row>
    <row r="42" spans="1:9" ht="18" customHeight="1" x14ac:dyDescent="0.25">
      <c r="A42" s="7">
        <v>3</v>
      </c>
      <c r="B42" s="26">
        <v>754</v>
      </c>
      <c r="C42" s="7">
        <f>IFERROR((VLOOKUP(B42,INSCRITOS!A:B,2,0)),"")</f>
        <v>107077</v>
      </c>
      <c r="D42" s="7" t="str">
        <f>IFERROR((VLOOKUP(B42,INSCRITOS!A:C,3,0)),"")</f>
        <v>INI</v>
      </c>
      <c r="E42" s="9" t="str">
        <f>IFERROR((VLOOKUP(B42,INSCRITOS!A:D,4,0)),"")</f>
        <v>Alice Barreto</v>
      </c>
      <c r="F42" s="7" t="str">
        <f>IFERROR((VLOOKUP(B42,INSCRITOS!A:F,6,0)),"")</f>
        <v>F</v>
      </c>
      <c r="G42" s="9" t="str">
        <f>IFERROR((VLOOKUP(B42,INSCRITOS!A:H,8,0)),"")</f>
        <v>Escola Triatlo Palmela Desporto</v>
      </c>
      <c r="H42" s="28">
        <v>1.063125E-2</v>
      </c>
      <c r="I42" s="29">
        <v>98</v>
      </c>
    </row>
    <row r="43" spans="1:9" ht="18" customHeight="1" x14ac:dyDescent="0.25">
      <c r="A43" s="7">
        <v>4</v>
      </c>
      <c r="B43" s="26">
        <v>509</v>
      </c>
      <c r="C43" s="7">
        <f>IFERROR((VLOOKUP(B43,INSCRITOS!A:B,2,0)),"")</f>
        <v>102405</v>
      </c>
      <c r="D43" s="7" t="str">
        <f>IFERROR((VLOOKUP(B43,INSCRITOS!A:C,3,0)),"")</f>
        <v>INI</v>
      </c>
      <c r="E43" s="9" t="str">
        <f>IFERROR((VLOOKUP(B43,INSCRITOS!A:D,4,0)),"")</f>
        <v>Leonor Pires</v>
      </c>
      <c r="F43" s="7" t="str">
        <f>IFERROR((VLOOKUP(B43,INSCRITOS!A:F,6,0)),"")</f>
        <v>F</v>
      </c>
      <c r="G43" s="9" t="str">
        <f>IFERROR((VLOOKUP(B43,INSCRITOS!A:H,8,0)),"")</f>
        <v>Lusitano - Setúbal</v>
      </c>
      <c r="H43" s="28">
        <v>1.0785069444444446E-2</v>
      </c>
      <c r="I43" s="29">
        <v>97</v>
      </c>
    </row>
    <row r="44" spans="1:9" ht="18" customHeight="1" x14ac:dyDescent="0.25">
      <c r="A44" s="1"/>
      <c r="C44" s="1"/>
      <c r="D44" s="1"/>
      <c r="F44" s="1"/>
    </row>
    <row r="45" spans="1:9" x14ac:dyDescent="0.25">
      <c r="A45" s="21" t="s">
        <v>37</v>
      </c>
      <c r="B45" s="21"/>
      <c r="C45" s="21"/>
      <c r="D45" s="21"/>
      <c r="E45" s="21"/>
      <c r="F45" s="21"/>
      <c r="G45" s="21"/>
      <c r="H45" s="22"/>
      <c r="I45" s="21"/>
    </row>
    <row r="46" spans="1:9" x14ac:dyDescent="0.25">
      <c r="A46" s="23" t="s">
        <v>30</v>
      </c>
      <c r="B46" s="23" t="s">
        <v>0</v>
      </c>
      <c r="C46" s="23" t="s">
        <v>1</v>
      </c>
      <c r="D46" s="23" t="s">
        <v>2</v>
      </c>
      <c r="E46" s="23" t="s">
        <v>3</v>
      </c>
      <c r="F46" s="23" t="s">
        <v>5</v>
      </c>
      <c r="G46" s="23" t="s">
        <v>7</v>
      </c>
      <c r="H46" s="25" t="s">
        <v>43</v>
      </c>
      <c r="I46" s="23" t="s">
        <v>31</v>
      </c>
    </row>
    <row r="47" spans="1:9" ht="18" customHeight="1" x14ac:dyDescent="0.25">
      <c r="A47" s="7">
        <v>1</v>
      </c>
      <c r="B47" s="26">
        <v>420</v>
      </c>
      <c r="C47" s="7">
        <f>IFERROR((VLOOKUP(B47,INSCRITOS!A:B,2,0)),"")</f>
        <v>106836</v>
      </c>
      <c r="D47" s="7" t="str">
        <f>IFERROR((VLOOKUP(B47,INSCRITOS!A:C,3,0)),"")</f>
        <v>JUV</v>
      </c>
      <c r="E47" s="9" t="str">
        <f>IFERROR((VLOOKUP(B47,INSCRITOS!A:D,4,0)),"")</f>
        <v>António Salvador</v>
      </c>
      <c r="F47" s="7" t="str">
        <f>IFERROR((VLOOKUP(B47,INSCRITOS!A:F,6,0)),"")</f>
        <v>M</v>
      </c>
      <c r="G47" s="9" t="str">
        <f>IFERROR((VLOOKUP(B47,INSCRITOS!A:H,8,0)),"")</f>
        <v>Escola Triatlo Palmela Desporto</v>
      </c>
      <c r="H47" s="28">
        <v>1.4088194444444445E-2</v>
      </c>
      <c r="I47" s="29">
        <v>100</v>
      </c>
    </row>
    <row r="48" spans="1:9" ht="18" customHeight="1" x14ac:dyDescent="0.25">
      <c r="A48" s="7">
        <v>2</v>
      </c>
      <c r="B48" s="26">
        <v>698</v>
      </c>
      <c r="C48" s="7">
        <f>IFERROR((VLOOKUP(B48,INSCRITOS!A:B,2,0)),"")</f>
        <v>107008</v>
      </c>
      <c r="D48" s="7" t="str">
        <f>IFERROR((VLOOKUP(B48,INSCRITOS!A:C,3,0)),"")</f>
        <v>JUV</v>
      </c>
      <c r="E48" s="9" t="str">
        <f>IFERROR((VLOOKUP(B48,INSCRITOS!A:D,4,0)),"")</f>
        <v>João Catarino</v>
      </c>
      <c r="F48" s="7" t="str">
        <f>IFERROR((VLOOKUP(B48,INSCRITOS!A:F,6,0)),"")</f>
        <v>M</v>
      </c>
      <c r="G48" s="9" t="str">
        <f>IFERROR((VLOOKUP(B48,INSCRITOS!A:H,8,0)),"")</f>
        <v>Lusitano - Setúbal</v>
      </c>
      <c r="H48" s="28">
        <v>1.5218402777777779E-2</v>
      </c>
      <c r="I48" s="29">
        <v>99</v>
      </c>
    </row>
    <row r="49" spans="1:9" ht="18" customHeight="1" x14ac:dyDescent="0.25">
      <c r="A49" s="7">
        <v>3</v>
      </c>
      <c r="B49" s="26">
        <v>5495</v>
      </c>
      <c r="C49" s="7">
        <f>IFERROR((VLOOKUP(B49,INSCRITOS!A:B,2,0)),"")</f>
        <v>0</v>
      </c>
      <c r="D49" s="7" t="str">
        <f>IFERROR((VLOOKUP(B49,INSCRITOS!A:C,3,0)),"")</f>
        <v>JUV</v>
      </c>
      <c r="E49" s="9" t="str">
        <f>IFERROR((VLOOKUP(B49,INSCRITOS!A:D,4,0)),"")</f>
        <v>Diogo Lopes Venceslau</v>
      </c>
      <c r="F49" s="7" t="str">
        <f>IFERROR((VLOOKUP(B49,INSCRITOS!A:F,6,0)),"")</f>
        <v>M</v>
      </c>
      <c r="G49" s="9" t="str">
        <f>IFERROR((VLOOKUP(B49,INSCRITOS!A:H,8,0)),"")</f>
        <v>Escola Triatlo Palmela Desporto/ Extra</v>
      </c>
      <c r="H49" s="28">
        <v>1.5358796296296296E-2</v>
      </c>
      <c r="I49" s="29">
        <v>0</v>
      </c>
    </row>
    <row r="50" spans="1:9" ht="18" customHeight="1" x14ac:dyDescent="0.25">
      <c r="A50" s="7">
        <v>4</v>
      </c>
      <c r="B50" s="26">
        <v>12</v>
      </c>
      <c r="C50" s="7">
        <f>IFERROR((VLOOKUP(B50,INSCRITOS!A:B,2,0)),"")</f>
        <v>101940</v>
      </c>
      <c r="D50" s="7" t="str">
        <f>IFERROR((VLOOKUP(B50,INSCRITOS!A:C,3,0)),"")</f>
        <v>JUV</v>
      </c>
      <c r="E50" s="9" t="str">
        <f>IFERROR((VLOOKUP(B50,INSCRITOS!A:D,4,0)),"")</f>
        <v>Gaspar Silva</v>
      </c>
      <c r="F50" s="7" t="str">
        <f>IFERROR((VLOOKUP(B50,INSCRITOS!A:F,6,0)),"")</f>
        <v>M</v>
      </c>
      <c r="G50" s="9" t="str">
        <f>IFERROR((VLOOKUP(B50,INSCRITOS!A:H,8,0)),"")</f>
        <v>Lusitano - Setúbal</v>
      </c>
      <c r="H50" s="28">
        <v>1.6778819444444443E-2</v>
      </c>
      <c r="I50" s="29">
        <v>98</v>
      </c>
    </row>
    <row r="51" spans="1:9" ht="18" customHeight="1" x14ac:dyDescent="0.25">
      <c r="A51" s="7">
        <v>5</v>
      </c>
      <c r="B51" s="26">
        <v>73</v>
      </c>
      <c r="C51" s="7">
        <f>IFERROR((VLOOKUP(B51,INSCRITOS!A:B,2,0)),"")</f>
        <v>101936</v>
      </c>
      <c r="D51" s="7" t="str">
        <f>IFERROR((VLOOKUP(B51,INSCRITOS!A:C,3,0)),"")</f>
        <v>JUV</v>
      </c>
      <c r="E51" s="9" t="str">
        <f>IFERROR((VLOOKUP(B51,INSCRITOS!A:D,4,0)),"")</f>
        <v>Artur Ogando</v>
      </c>
      <c r="F51" s="7" t="str">
        <f>IFERROR((VLOOKUP(B51,INSCRITOS!A:F,6,0)),"")</f>
        <v>M</v>
      </c>
      <c r="G51" s="9" t="str">
        <f>IFERROR((VLOOKUP(B51,INSCRITOS!A:H,8,0)),"")</f>
        <v>Lusitano - Setúbal</v>
      </c>
      <c r="H51" s="28">
        <v>1.7730324074074075E-2</v>
      </c>
      <c r="I51" s="29">
        <v>97</v>
      </c>
    </row>
    <row r="52" spans="1:9" ht="18" customHeight="1" x14ac:dyDescent="0.25">
      <c r="A52" s="1"/>
      <c r="B52" s="31"/>
      <c r="C52" s="1"/>
      <c r="D52" s="1"/>
      <c r="F52" s="1"/>
      <c r="H52" s="35"/>
      <c r="I52" s="32"/>
    </row>
    <row r="53" spans="1:9" ht="18" customHeight="1" x14ac:dyDescent="0.25">
      <c r="A53" s="21" t="s">
        <v>38</v>
      </c>
      <c r="B53" s="21"/>
      <c r="C53" s="21"/>
      <c r="D53" s="21"/>
      <c r="E53" s="21"/>
      <c r="F53" s="21"/>
      <c r="G53" s="21"/>
      <c r="H53" s="35"/>
      <c r="I53" s="21"/>
    </row>
    <row r="54" spans="1:9" x14ac:dyDescent="0.25">
      <c r="A54" s="23" t="s">
        <v>30</v>
      </c>
      <c r="B54" s="23" t="s">
        <v>0</v>
      </c>
      <c r="C54" s="23" t="s">
        <v>1</v>
      </c>
      <c r="D54" s="23" t="s">
        <v>2</v>
      </c>
      <c r="E54" s="23" t="s">
        <v>3</v>
      </c>
      <c r="F54" s="23" t="s">
        <v>5</v>
      </c>
      <c r="G54" s="23" t="s">
        <v>7</v>
      </c>
      <c r="H54" s="25" t="s">
        <v>43</v>
      </c>
      <c r="I54" s="23" t="s">
        <v>31</v>
      </c>
    </row>
    <row r="55" spans="1:9" ht="18" customHeight="1" x14ac:dyDescent="0.25">
      <c r="A55" s="7">
        <v>1</v>
      </c>
      <c r="B55" s="26">
        <v>799</v>
      </c>
      <c r="C55" s="7">
        <f>IFERROR((VLOOKUP(B55,INSCRITOS!A:B,2,0)),"")</f>
        <v>102291</v>
      </c>
      <c r="D55" s="7" t="str">
        <f>IFERROR((VLOOKUP(B55,INSCRITOS!A:C,3,0)),"")</f>
        <v>JUV</v>
      </c>
      <c r="E55" s="9" t="str">
        <f>IFERROR((VLOOKUP(B55,INSCRITOS!A:D,4,0)),"")</f>
        <v>Letícia Magalhães</v>
      </c>
      <c r="F55" s="7" t="str">
        <f>IFERROR((VLOOKUP(B55,INSCRITOS!A:F,6,0)),"")</f>
        <v>F</v>
      </c>
      <c r="G55" s="9" t="str">
        <f>IFERROR((VLOOKUP(B55,INSCRITOS!A:H,8,0)),"")</f>
        <v>Sport Lisboa e Benfica/ Outra região</v>
      </c>
      <c r="H55" s="28">
        <v>1.5682060185185184E-2</v>
      </c>
      <c r="I55" s="29">
        <v>0</v>
      </c>
    </row>
    <row r="56" spans="1:9" ht="18" customHeight="1" x14ac:dyDescent="0.25">
      <c r="A56" s="7">
        <v>2</v>
      </c>
      <c r="B56" s="26">
        <v>365</v>
      </c>
      <c r="C56" s="7">
        <f>IFERROR((VLOOKUP(B56,INSCRITOS!A:B,2,0)),"")</f>
        <v>104276</v>
      </c>
      <c r="D56" s="7" t="str">
        <f>IFERROR((VLOOKUP(B56,INSCRITOS!A:C,3,0)),"")</f>
        <v>JUV</v>
      </c>
      <c r="E56" s="9" t="str">
        <f>IFERROR((VLOOKUP(B56,INSCRITOS!A:D,4,0)),"")</f>
        <v>Leonor Medronheira</v>
      </c>
      <c r="F56" s="7" t="str">
        <f>IFERROR((VLOOKUP(B56,INSCRITOS!A:F,6,0)),"")</f>
        <v>F</v>
      </c>
      <c r="G56" s="9" t="str">
        <f>IFERROR((VLOOKUP(B56,INSCRITOS!A:H,8,0)),"")</f>
        <v>C. D. R. R. Baixa da Banheira</v>
      </c>
      <c r="H56" s="28">
        <v>1.9031134259259258E-2</v>
      </c>
      <c r="I56" s="29">
        <v>100</v>
      </c>
    </row>
    <row r="57" spans="1:9" x14ac:dyDescent="0.25">
      <c r="A57" s="1"/>
      <c r="C57" s="1"/>
      <c r="D57" s="1"/>
      <c r="F57" s="1"/>
      <c r="I57" s="36"/>
    </row>
    <row r="58" spans="1:9" x14ac:dyDescent="0.25">
      <c r="A58" s="21" t="s">
        <v>39</v>
      </c>
      <c r="B58" s="21"/>
      <c r="C58" s="21"/>
      <c r="D58" s="21"/>
      <c r="E58" s="21"/>
      <c r="F58" s="21"/>
      <c r="G58" s="21"/>
      <c r="I58" s="21"/>
    </row>
    <row r="59" spans="1:9" x14ac:dyDescent="0.25">
      <c r="A59" s="23" t="s">
        <v>30</v>
      </c>
      <c r="B59" s="23" t="s">
        <v>0</v>
      </c>
      <c r="C59" s="23" t="s">
        <v>1</v>
      </c>
      <c r="D59" s="23" t="s">
        <v>2</v>
      </c>
      <c r="E59" s="23" t="s">
        <v>3</v>
      </c>
      <c r="F59" s="23" t="s">
        <v>5</v>
      </c>
      <c r="G59" s="23" t="s">
        <v>7</v>
      </c>
      <c r="H59" s="25" t="s">
        <v>43</v>
      </c>
      <c r="I59" s="23" t="s">
        <v>31</v>
      </c>
    </row>
    <row r="60" spans="1:9" x14ac:dyDescent="0.25">
      <c r="A60" s="7">
        <v>1</v>
      </c>
      <c r="B60" s="30">
        <v>1739</v>
      </c>
      <c r="C60" s="7">
        <f>IFERROR((VLOOKUP(B60,INSCRITOS!A:B,2,0)),"")</f>
        <v>101938</v>
      </c>
      <c r="D60" s="7" t="str">
        <f>IFERROR((VLOOKUP(B60,INSCRITOS!A:C,3,0)),"")</f>
        <v>CAD</v>
      </c>
      <c r="E60" s="9" t="str">
        <f>IFERROR((VLOOKUP(B60,INSCRITOS!A:D,4,0)),"")</f>
        <v>César Amândio</v>
      </c>
      <c r="F60" s="7" t="str">
        <f>IFERROR((VLOOKUP(B60,INSCRITOS!A:F,6,0)),"")</f>
        <v>M</v>
      </c>
      <c r="G60" s="9" t="str">
        <f>IFERROR((VLOOKUP(B60,INSCRITOS!A:H,8,0)),"")</f>
        <v>Lusitano - Setúbal</v>
      </c>
      <c r="H60" s="28">
        <v>1.4111111111111111E-2</v>
      </c>
      <c r="I60" s="37">
        <v>100</v>
      </c>
    </row>
    <row r="61" spans="1:9" x14ac:dyDescent="0.25">
      <c r="A61" s="7">
        <v>2</v>
      </c>
      <c r="B61" s="30">
        <v>1808</v>
      </c>
      <c r="C61" s="7">
        <f>IFERROR((VLOOKUP(B61,INSCRITOS!A:B,2,0)),"")</f>
        <v>106957</v>
      </c>
      <c r="D61" s="7" t="str">
        <f>IFERROR((VLOOKUP(B61,INSCRITOS!A:C,3,0)),"")</f>
        <v>CAD</v>
      </c>
      <c r="E61" s="9" t="str">
        <f>IFERROR((VLOOKUP(B61,INSCRITOS!A:D,4,0)),"")</f>
        <v>Gonçalo Raposo</v>
      </c>
      <c r="F61" s="7" t="str">
        <f>IFERROR((VLOOKUP(B61,INSCRITOS!A:F,6,0)),"")</f>
        <v>M</v>
      </c>
      <c r="G61" s="9" t="str">
        <f>IFERROR((VLOOKUP(B61,INSCRITOS!A:H,8,0)),"")</f>
        <v>Lusitano - Setúbal</v>
      </c>
      <c r="H61" s="28">
        <v>1.5212962962962963E-2</v>
      </c>
      <c r="I61" s="37">
        <v>99</v>
      </c>
    </row>
    <row r="62" spans="1:9" x14ac:dyDescent="0.25">
      <c r="A62" s="7">
        <v>3</v>
      </c>
      <c r="B62" s="30">
        <v>5496</v>
      </c>
      <c r="C62" s="7">
        <f>IFERROR((VLOOKUP(B62,INSCRITOS!A:B,2,0)),"")</f>
        <v>103416</v>
      </c>
      <c r="D62" s="7" t="str">
        <f>IFERROR((VLOOKUP(B62,INSCRITOS!A:C,3,0)),"")</f>
        <v>CAD</v>
      </c>
      <c r="E62" s="9" t="str">
        <f>IFERROR((VLOOKUP(B62,INSCRITOS!A:D,4,0)),"")</f>
        <v>Filipe Carvalho</v>
      </c>
      <c r="F62" s="7" t="str">
        <f>IFERROR((VLOOKUP(B62,INSCRITOS!A:F,6,0)),"")</f>
        <v>M</v>
      </c>
      <c r="G62" s="9" t="str">
        <f>IFERROR((VLOOKUP(B62,INSCRITOS!A:H,8,0)),"")</f>
        <v>Lusitano - Setúbal</v>
      </c>
      <c r="H62" s="28">
        <v>1.6228009259259258E-2</v>
      </c>
      <c r="I62" s="37">
        <v>98</v>
      </c>
    </row>
    <row r="63" spans="1:9" x14ac:dyDescent="0.25">
      <c r="A63" s="1"/>
      <c r="C63" s="1"/>
      <c r="D63" s="1"/>
      <c r="F63" s="1"/>
      <c r="H63" s="38"/>
    </row>
    <row r="64" spans="1:9" x14ac:dyDescent="0.25">
      <c r="A64" s="21" t="s">
        <v>88</v>
      </c>
      <c r="B64" s="21"/>
      <c r="C64" s="21"/>
      <c r="D64" s="21"/>
      <c r="E64" s="21"/>
      <c r="F64" s="21"/>
      <c r="G64" s="21"/>
      <c r="I64" s="21"/>
    </row>
    <row r="65" spans="1:12" x14ac:dyDescent="0.25">
      <c r="A65" s="23" t="s">
        <v>30</v>
      </c>
      <c r="B65" s="23" t="s">
        <v>0</v>
      </c>
      <c r="C65" s="23" t="s">
        <v>1</v>
      </c>
      <c r="D65" s="23" t="s">
        <v>2</v>
      </c>
      <c r="E65" s="23" t="s">
        <v>3</v>
      </c>
      <c r="F65" s="23" t="s">
        <v>5</v>
      </c>
      <c r="G65" s="23" t="s">
        <v>7</v>
      </c>
      <c r="H65" s="25" t="s">
        <v>43</v>
      </c>
      <c r="I65" s="23" t="s">
        <v>31</v>
      </c>
    </row>
    <row r="66" spans="1:12" x14ac:dyDescent="0.25">
      <c r="A66" s="7">
        <v>1</v>
      </c>
      <c r="B66" s="30">
        <v>1816</v>
      </c>
      <c r="C66" s="7">
        <f>IFERROR((VLOOKUP(B66,INSCRITOS!A:B,2,0)),"")</f>
        <v>107075</v>
      </c>
      <c r="D66" s="7" t="str">
        <f>IFERROR((VLOOKUP(B66,INSCRITOS!A:C,3,0)),"")</f>
        <v>CAD</v>
      </c>
      <c r="E66" s="9" t="str">
        <f>IFERROR((VLOOKUP(B66,INSCRITOS!A:D,4,0)),"")</f>
        <v>Matilde Pinto</v>
      </c>
      <c r="F66" s="7" t="str">
        <f>IFERROR((VLOOKUP(B66,INSCRITOS!A:F,6,0)),"")</f>
        <v>F</v>
      </c>
      <c r="G66" s="9" t="str">
        <f>IFERROR((VLOOKUP(B66,INSCRITOS!A:H,8,0)),"")</f>
        <v>Escola Triatlo Palmela Desporto</v>
      </c>
      <c r="H66" s="28">
        <v>1.9555555555555555E-2</v>
      </c>
      <c r="I66" s="37">
        <v>100</v>
      </c>
      <c r="L66" s="64"/>
    </row>
    <row r="67" spans="1:12" x14ac:dyDescent="0.25">
      <c r="A67" s="1"/>
      <c r="C67" s="1"/>
      <c r="D67" s="1"/>
      <c r="F67" s="1"/>
      <c r="H67" s="38"/>
    </row>
    <row r="68" spans="1:12" x14ac:dyDescent="0.25">
      <c r="H68" s="38"/>
    </row>
    <row r="69" spans="1:12" x14ac:dyDescent="0.25">
      <c r="F69" s="67" t="s">
        <v>40</v>
      </c>
      <c r="G69" s="68"/>
      <c r="H69" s="69"/>
    </row>
    <row r="70" spans="1:12" x14ac:dyDescent="0.25">
      <c r="F70" s="39" t="s">
        <v>30</v>
      </c>
      <c r="G70" s="40" t="s">
        <v>7</v>
      </c>
      <c r="H70" s="39" t="s">
        <v>31</v>
      </c>
    </row>
    <row r="71" spans="1:12" x14ac:dyDescent="0.25">
      <c r="F71" s="41">
        <v>1</v>
      </c>
      <c r="G71" s="42" t="s">
        <v>48</v>
      </c>
      <c r="H71" s="43">
        <v>1470</v>
      </c>
    </row>
    <row r="72" spans="1:12" x14ac:dyDescent="0.25">
      <c r="F72" s="41">
        <v>2</v>
      </c>
      <c r="G72" s="42" t="s">
        <v>27</v>
      </c>
      <c r="H72" s="43">
        <v>1462</v>
      </c>
    </row>
    <row r="73" spans="1:12" x14ac:dyDescent="0.25">
      <c r="F73" s="41">
        <v>3</v>
      </c>
      <c r="G73" s="42" t="s">
        <v>25</v>
      </c>
      <c r="H73" s="43">
        <v>200</v>
      </c>
    </row>
  </sheetData>
  <mergeCells count="1">
    <mergeCell ref="F69:H69"/>
  </mergeCells>
  <printOptions horizontalCentered="1"/>
  <pageMargins left="0.51180555555555496" right="0.196527777777778" top="0.55138888888888904" bottom="0.35416666666666702" header="0.51180555555555496" footer="0.51180555555555496"/>
  <pageSetup paperSize="9" firstPageNumber="0" fitToHeight="0" orientation="portrait" horizontalDpi="300" verticalDpi="300"/>
  <rowBreaks count="3" manualBreakCount="3">
    <brk id="20" max="16383" man="1"/>
    <brk id="30" max="16383" man="1"/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4</vt:i4>
      </vt:variant>
    </vt:vector>
  </HeadingPairs>
  <TitlesOfParts>
    <vt:vector size="6" baseType="lpstr">
      <vt:lpstr>INSCRITOS</vt:lpstr>
      <vt:lpstr>Escalões Jov</vt:lpstr>
      <vt:lpstr>'Escalões Jov'!_FiltrarBaseDados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40</cp:revision>
  <cp:lastPrinted>2020-10-24T12:24:40Z</cp:lastPrinted>
  <dcterms:created xsi:type="dcterms:W3CDTF">2016-04-26T14:30:14Z</dcterms:created>
  <dcterms:modified xsi:type="dcterms:W3CDTF">2020-10-24T19:21:27Z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