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9\REGIÕES\CENTRO INTERIOR\2019_11_23 Duatlo Cross Jovem de Abrantes\INSCRIÇÕES E RESULTADOS\"/>
    </mc:Choice>
  </mc:AlternateContent>
  <bookViews>
    <workbookView xWindow="0" yWindow="0" windowWidth="20490" windowHeight="7755" tabRatio="801" firstSheet="1" activeTab="1"/>
  </bookViews>
  <sheets>
    <sheet name="INSCRITOS" sheetId="1" state="hidden" r:id="rId1"/>
    <sheet name="Resultados" sheetId="2" r:id="rId2"/>
  </sheets>
  <definedNames>
    <definedName name="_xlnm._FilterDatabase" localSheetId="0" hidden="1">INSCRITOS!$A$1:$I$49</definedName>
    <definedName name="_xlnm._FilterDatabase" localSheetId="1" hidden="1">Resultados!$G$1:$G$79</definedName>
    <definedName name="_xlnm.Print_Area" localSheetId="0">INSCRITOS!$A$1:$H$49</definedName>
    <definedName name="_xlnm.Print_Area" localSheetId="1">Resultados!$A$1:$I$72</definedName>
    <definedName name="_xlnm.Print_Titles" localSheetId="1">Resultados!$1:$2</definedName>
  </definedNames>
  <calcPr calcId="152511"/>
</workbook>
</file>

<file path=xl/calcChain.xml><?xml version="1.0" encoding="utf-8"?>
<calcChain xmlns="http://schemas.openxmlformats.org/spreadsheetml/2006/main">
  <c r="C58" i="2" l="1"/>
  <c r="D58" i="2"/>
  <c r="E58" i="2"/>
  <c r="F58" i="2"/>
  <c r="G58" i="2"/>
  <c r="C59" i="2"/>
  <c r="D59" i="2"/>
  <c r="E59" i="2"/>
  <c r="F59" i="2"/>
  <c r="G59" i="2"/>
  <c r="C37" i="2" l="1"/>
  <c r="D37" i="2"/>
  <c r="E37" i="2"/>
  <c r="F37" i="2"/>
  <c r="G37" i="2"/>
  <c r="C38" i="2"/>
  <c r="D38" i="2"/>
  <c r="E38" i="2"/>
  <c r="F38" i="2"/>
  <c r="G38" i="2"/>
  <c r="C39" i="2"/>
  <c r="D39" i="2"/>
  <c r="E39" i="2"/>
  <c r="F39" i="2"/>
  <c r="G39" i="2"/>
  <c r="C40" i="2"/>
  <c r="D40" i="2"/>
  <c r="E40" i="2"/>
  <c r="F40" i="2"/>
  <c r="G40" i="2"/>
  <c r="C36" i="2"/>
  <c r="D36" i="2"/>
  <c r="E36" i="2"/>
  <c r="F36" i="2"/>
  <c r="G36" i="2"/>
  <c r="C13" i="2" l="1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55" i="2" l="1"/>
  <c r="D55" i="2"/>
  <c r="E55" i="2"/>
  <c r="F55" i="2"/>
  <c r="G55" i="2"/>
  <c r="C56" i="2"/>
  <c r="D56" i="2"/>
  <c r="E56" i="2"/>
  <c r="F56" i="2"/>
  <c r="G56" i="2"/>
  <c r="C57" i="2"/>
  <c r="D57" i="2"/>
  <c r="E57" i="2"/>
  <c r="F57" i="2"/>
  <c r="G57" i="2"/>
  <c r="C45" i="2"/>
  <c r="D45" i="2"/>
  <c r="E45" i="2"/>
  <c r="F45" i="2"/>
  <c r="G45" i="2"/>
  <c r="C46" i="2"/>
  <c r="D46" i="2"/>
  <c r="E46" i="2"/>
  <c r="F46" i="2"/>
  <c r="G46" i="2"/>
  <c r="C47" i="2"/>
  <c r="D47" i="2"/>
  <c r="E47" i="2"/>
  <c r="F47" i="2"/>
  <c r="G47" i="2"/>
  <c r="C48" i="2"/>
  <c r="D48" i="2"/>
  <c r="E48" i="2"/>
  <c r="F48" i="2"/>
  <c r="G48" i="2"/>
  <c r="C49" i="2"/>
  <c r="D49" i="2"/>
  <c r="E49" i="2"/>
  <c r="F49" i="2"/>
  <c r="G49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22" i="2"/>
  <c r="D22" i="2"/>
  <c r="E22" i="2"/>
  <c r="F22" i="2"/>
  <c r="G22" i="2"/>
  <c r="C23" i="2"/>
  <c r="D23" i="2"/>
  <c r="E23" i="2"/>
  <c r="F23" i="2"/>
  <c r="G23" i="2"/>
  <c r="C7" i="2"/>
  <c r="D7" i="2"/>
  <c r="E7" i="2"/>
  <c r="F7" i="2"/>
  <c r="G7" i="2"/>
  <c r="L7" i="2" s="1"/>
  <c r="C8" i="2"/>
  <c r="D8" i="2"/>
  <c r="E8" i="2"/>
  <c r="F8" i="2"/>
  <c r="G8" i="2"/>
  <c r="C9" i="2"/>
  <c r="D9" i="2"/>
  <c r="E9" i="2"/>
  <c r="F9" i="2"/>
  <c r="G9" i="2"/>
  <c r="A55" i="2" l="1"/>
  <c r="C6" i="2" l="1"/>
  <c r="D6" i="2"/>
  <c r="E6" i="2"/>
  <c r="F6" i="2"/>
  <c r="G6" i="2"/>
  <c r="G54" i="2" l="1"/>
  <c r="F54" i="2"/>
  <c r="E54" i="2"/>
  <c r="D54" i="2"/>
  <c r="C54" i="2"/>
  <c r="C35" i="2" l="1"/>
  <c r="D35" i="2"/>
  <c r="E35" i="2"/>
  <c r="F35" i="2"/>
  <c r="G35" i="2"/>
  <c r="C21" i="2" l="1"/>
  <c r="D21" i="2"/>
  <c r="E21" i="2"/>
  <c r="F21" i="2"/>
  <c r="G21" i="2"/>
  <c r="G63" i="2" l="1"/>
  <c r="F63" i="2"/>
  <c r="E63" i="2"/>
  <c r="D63" i="2"/>
  <c r="C63" i="2"/>
  <c r="G44" i="2"/>
  <c r="F44" i="2"/>
  <c r="E44" i="2"/>
  <c r="D44" i="2"/>
  <c r="C44" i="2"/>
  <c r="G27" i="2"/>
  <c r="F27" i="2"/>
  <c r="E27" i="2"/>
  <c r="D27" i="2"/>
  <c r="C27" i="2"/>
</calcChain>
</file>

<file path=xl/sharedStrings.xml><?xml version="1.0" encoding="utf-8"?>
<sst xmlns="http://schemas.openxmlformats.org/spreadsheetml/2006/main" count="359" uniqueCount="109">
  <si>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</si>
  <si>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</si>
  <si>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</si>
  <si>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</si>
  <si>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</si>
  <si>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</si>
  <si>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</si>
  <si>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</si>
  <si>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BENJAMINS MASCULINOS</t>
  </si>
  <si>
    <t>Pos</t>
  </si>
  <si>
    <t>Dorsal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</si>
  <si>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</si>
  <si>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</si>
  <si>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</si>
  <si>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</si>
  <si>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</si>
  <si>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</si>
  <si>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</si>
  <si>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</si>
  <si>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CLASSIFICAÇÃO POR CLUBES</t>
  </si>
  <si>
    <t>Pagar</t>
  </si>
  <si>
    <t>Idades</t>
  </si>
  <si>
    <t>Benjamins</t>
  </si>
  <si>
    <t>Juvenis</t>
  </si>
  <si>
    <t>7, 8 e 9 anos (Nascidos entre 2010 e 2012)</t>
  </si>
  <si>
    <t>Infantis</t>
  </si>
  <si>
    <t>10 e 11 anos (Nascidos em 2008 e 2009)</t>
  </si>
  <si>
    <t>Iniciados</t>
  </si>
  <si>
    <t>12 e 13 anos (Nascidos em 2006 e 2007)</t>
  </si>
  <si>
    <t>14 e 15 anos (Nascidos em 2004 e 2005)</t>
  </si>
  <si>
    <t>Cadetes</t>
  </si>
  <si>
    <t>16 e 17 anos (Nascidos em 2002 e 2003)</t>
  </si>
  <si>
    <t>Inscrições no dia: Federados (confirmar na Lista de Federados), 5€</t>
  </si>
  <si>
    <t>Inscrições no dia: Não Federados (confirmar que não estão na Lista de Federados), 7,5€</t>
  </si>
  <si>
    <t>Touca ou dorsal em falta de atletas federados?:  5€, a não ser que ainda não os tenham recebido da Federação, então 0€</t>
  </si>
  <si>
    <t>Clube Natação do Cartaxo</t>
  </si>
  <si>
    <t>Clube Triatlo de Abrantes</t>
  </si>
  <si>
    <t>Clube de Triatlo do Fundão</t>
  </si>
  <si>
    <t>Clube de Natação de Torres Novas</t>
  </si>
  <si>
    <t>Não são atribuídos pontos aos Individuais, não federados e outra região.</t>
  </si>
  <si>
    <t>Os atletas e equipas de outras regiões de Portugal não têm acesso aos pódios.</t>
  </si>
  <si>
    <t>BEN</t>
  </si>
  <si>
    <t>M</t>
  </si>
  <si>
    <t>F</t>
  </si>
  <si>
    <t>INF</t>
  </si>
  <si>
    <t>INI</t>
  </si>
  <si>
    <t>JUV</t>
  </si>
  <si>
    <t>Santiago Magalhães</t>
  </si>
  <si>
    <t>Matilde Albuquerque</t>
  </si>
  <si>
    <t>Francisca Leirião</t>
  </si>
  <si>
    <t>Joana Silva</t>
  </si>
  <si>
    <t>Afonso Seco</t>
  </si>
  <si>
    <t>Sofia Corrêa</t>
  </si>
  <si>
    <t>Duarte Azevedo</t>
  </si>
  <si>
    <t>Tiago Carvalho</t>
  </si>
  <si>
    <t>José Pedro Ribeiro</t>
  </si>
  <si>
    <t>Joana Torres</t>
  </si>
  <si>
    <t>João Torres</t>
  </si>
  <si>
    <t>David Fernandes</t>
  </si>
  <si>
    <t>João Mendes</t>
  </si>
  <si>
    <t>VAL</t>
  </si>
  <si>
    <t>Bárbara Rações</t>
  </si>
  <si>
    <t>Lara Alberto Januário</t>
  </si>
  <si>
    <t>Tomás Nobre</t>
  </si>
  <si>
    <t>Carolina Marques</t>
  </si>
  <si>
    <t>Ema Maria</t>
  </si>
  <si>
    <t>Leonardo Oliveira</t>
  </si>
  <si>
    <t>Maria Gonçalves</t>
  </si>
  <si>
    <t>Inês Mesquita</t>
  </si>
  <si>
    <t>Miguel Marques</t>
  </si>
  <si>
    <t>Rita Matos</t>
  </si>
  <si>
    <t>INV</t>
  </si>
  <si>
    <t>Diogo Janeiro Silva</t>
  </si>
  <si>
    <t>Raquel Vital</t>
  </si>
  <si>
    <t>Tomé Sentieiro</t>
  </si>
  <si>
    <t>Duatlo Cross Jovem de Abrantes</t>
  </si>
  <si>
    <t>23 de Novembro de 2019</t>
  </si>
  <si>
    <t>Martim Morais</t>
  </si>
  <si>
    <t>Beatriz Mesquita</t>
  </si>
  <si>
    <t>Dinis Fernandes</t>
  </si>
  <si>
    <t>Guilherme Brás Neto</t>
  </si>
  <si>
    <t>Rui Marques</t>
  </si>
  <si>
    <t>António Gasalho</t>
  </si>
  <si>
    <t>João Neto Cruz</t>
  </si>
  <si>
    <t>Margarida Inácio</t>
  </si>
  <si>
    <t>Maria Sousa</t>
  </si>
  <si>
    <t>Noa Araújo</t>
  </si>
  <si>
    <t>Simão Vieira</t>
  </si>
  <si>
    <t>Alexandre Alves</t>
  </si>
  <si>
    <t>Beatriz Pereira Gonçalves</t>
  </si>
  <si>
    <t>Mafalda Leirião</t>
  </si>
  <si>
    <t>João Bandarra</t>
  </si>
  <si>
    <t>Clube de Triatlo do Fundão/ Não Federado</t>
  </si>
  <si>
    <t>Clube Natação do Cartaxo/ Não Federado</t>
  </si>
  <si>
    <t>Clube de Natação de Torres Novas/ Não Federado</t>
  </si>
  <si>
    <t>Manuel Soares Dias</t>
  </si>
  <si>
    <t>Individual</t>
  </si>
  <si>
    <t>Tempo</t>
  </si>
  <si>
    <t>Francisco Ferreira</t>
  </si>
  <si>
    <t>inv</t>
  </si>
  <si>
    <t>José Pedro</t>
  </si>
  <si>
    <t>Bruno Figueiredo</t>
  </si>
  <si>
    <t>Tiago Mariano</t>
  </si>
  <si>
    <t>Inês Mariano</t>
  </si>
  <si>
    <t>Filipa Sousa</t>
  </si>
  <si>
    <t>26:45</t>
  </si>
  <si>
    <t>29:35</t>
  </si>
  <si>
    <t>Clube Triatlo de Abrantes/ Não Federado</t>
  </si>
  <si>
    <t>Corrigido em domingo 24 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</si>
</sst>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3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4" fillId="0" borderId="0"/>
    <xf numFmtId="0" fontId="3" fillId="0" borderId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9" applyNumberFormat="0" applyAlignment="0" applyProtection="0"/>
    <xf numFmtId="0" fontId="25" fillId="7" borderId="10" applyNumberFormat="0" applyAlignment="0" applyProtection="0"/>
    <xf numFmtId="0" fontId="26" fillId="7" borderId="9" applyNumberFormat="0" applyAlignment="0" applyProtection="0"/>
    <xf numFmtId="0" fontId="27" fillId="0" borderId="11" applyNumberFormat="0" applyFill="0" applyAlignment="0" applyProtection="0"/>
    <xf numFmtId="0" fontId="28" fillId="8" borderId="12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</cellStyleXfs>
  <cellXfs count="81">
    <xf numFmtId="0" fontId="0" fillId="0" borderId="0" xfId="0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4" fillId="0" borderId="15" xfId="46" applyNumberFormat="1" applyFont="1" applyFill="1" applyBorder="1" applyAlignment="1">
      <alignment horizontal="center" vertical="center" shrinkToFit="1"/>
    </xf>
    <xf numFmtId="0" fontId="34" fillId="0" borderId="1" xfId="46" applyNumberFormat="1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2" fillId="0" borderId="1" xfId="43" applyNumberForma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35" fillId="0" borderId="15" xfId="46" applyNumberFormat="1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center" vertical="center"/>
    </xf>
    <xf numFmtId="45" fontId="11" fillId="3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8" fontId="13" fillId="0" borderId="1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6" fontId="13" fillId="0" borderId="15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/>
    <xf numFmtId="1" fontId="0" fillId="0" borderId="15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34" fillId="0" borderId="15" xfId="46" applyNumberFormat="1" applyFont="1" applyFill="1" applyBorder="1" applyAlignment="1">
      <alignment horizontal="center" vertical="center" shrinkToFit="1"/>
    </xf>
    <xf numFmtId="1" fontId="34" fillId="0" borderId="1" xfId="46" applyNumberFormat="1" applyFont="1" applyFill="1" applyBorder="1" applyAlignment="1">
      <alignment horizontal="center" vertical="center" shrinkToFit="1"/>
    </xf>
    <xf numFmtId="1" fontId="35" fillId="0" borderId="15" xfId="46" applyNumberFormat="1" applyFont="1" applyFill="1" applyBorder="1" applyAlignment="1">
      <alignment horizontal="center" vertical="center" shrinkToFit="1"/>
    </xf>
    <xf numFmtId="0" fontId="35" fillId="0" borderId="0" xfId="46" applyNumberFormat="1" applyFont="1" applyFill="1" applyBorder="1" applyAlignment="1">
      <alignment horizontal="center" vertical="center" shrinkToFit="1"/>
    </xf>
    <xf numFmtId="1" fontId="34" fillId="0" borderId="0" xfId="46" applyNumberFormat="1" applyFont="1" applyFill="1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20" fontId="7" fillId="0" borderId="15" xfId="0" applyNumberFormat="1" applyFont="1" applyBorder="1" applyAlignment="1">
      <alignment vertical="center"/>
    </xf>
    <xf numFmtId="0" fontId="34" fillId="0" borderId="0" xfId="46" applyNumberFormat="1" applyFont="1" applyFill="1" applyBorder="1" applyAlignment="1">
      <alignment horizontal="center" vertical="center" shrinkToFit="1"/>
    </xf>
    <xf numFmtId="20" fontId="7" fillId="0" borderId="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0" fillId="36" borderId="15" xfId="0" applyFill="1" applyBorder="1" applyAlignment="1">
      <alignment vertical="center"/>
    </xf>
    <xf numFmtId="0" fontId="7" fillId="35" borderId="1" xfId="0" applyFont="1" applyFill="1" applyBorder="1" applyAlignment="1">
      <alignment vertical="center"/>
    </xf>
    <xf numFmtId="1" fontId="35" fillId="35" borderId="15" xfId="46" applyNumberFormat="1" applyFont="1" applyFill="1" applyBorder="1" applyAlignment="1">
      <alignment horizontal="center" vertical="center" shrinkToFit="1"/>
    </xf>
    <xf numFmtId="1" fontId="35" fillId="0" borderId="0" xfId="46" applyNumberFormat="1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</cellXfs>
  <cellStyles count="63">
    <cellStyle name="20% - Cor1" xfId="20" builtinId="30" customBuiltin="1"/>
    <cellStyle name="20% - Cor1 2" xfId="49"/>
    <cellStyle name="20% - Cor2" xfId="24" builtinId="34" customBuiltin="1"/>
    <cellStyle name="20% - Cor2 2" xfId="51"/>
    <cellStyle name="20% - Cor3" xfId="28" builtinId="38" customBuiltin="1"/>
    <cellStyle name="20% - Cor3 2" xfId="53"/>
    <cellStyle name="20% - Cor4" xfId="32" builtinId="42" customBuiltin="1"/>
    <cellStyle name="20% - Cor4 2" xfId="55"/>
    <cellStyle name="20% - Cor5" xfId="36" builtinId="46" customBuiltin="1"/>
    <cellStyle name="20% - Cor5 2" xfId="57"/>
    <cellStyle name="20% - Cor6" xfId="40" builtinId="50" customBuiltin="1"/>
    <cellStyle name="20% - Cor6 2" xfId="59"/>
    <cellStyle name="40% - Cor1" xfId="21" builtinId="31" customBuiltin="1"/>
    <cellStyle name="40% - Cor1 2" xfId="50"/>
    <cellStyle name="40% - Cor2" xfId="25" builtinId="35" customBuiltin="1"/>
    <cellStyle name="40% - Cor2 2" xfId="52"/>
    <cellStyle name="40% - Cor3" xfId="29" builtinId="39" customBuiltin="1"/>
    <cellStyle name="40% - Cor3 2" xfId="54"/>
    <cellStyle name="40% - Cor4" xfId="33" builtinId="43" customBuiltin="1"/>
    <cellStyle name="40% - Cor4 2" xfId="56"/>
    <cellStyle name="40% - Cor5" xfId="37" builtinId="47" customBuiltin="1"/>
    <cellStyle name="40% - Cor5 2" xfId="58"/>
    <cellStyle name="40% - Cor6" xfId="41" builtinId="51" customBuiltin="1"/>
    <cellStyle name="40% - Cor6 2" xfId="60"/>
    <cellStyle name="60% - Cor1" xfId="22" builtinId="32" customBuiltin="1"/>
    <cellStyle name="60% - Cor2" xfId="26" builtinId="36" customBuiltin="1"/>
    <cellStyle name="60% - Cor3" xfId="30" builtinId="40" customBuiltin="1"/>
    <cellStyle name="60% - Cor4" xfId="34" builtinId="44" customBuiltin="1"/>
    <cellStyle name="60% - Cor5" xfId="38" builtinId="48" customBuiltin="1"/>
    <cellStyle name="60% - Cor6" xfId="42" builtinId="52" customBuiltin="1"/>
    <cellStyle name="Cabeçalho 1" xfId="4" builtinId="16" customBuiltin="1"/>
    <cellStyle name="Cabeçalho 2" xfId="5" builtinId="17" customBuiltin="1"/>
    <cellStyle name="Cabeçalho 3" xfId="6" builtinId="18" customBuiltin="1"/>
    <cellStyle name="Cabeçalho 4" xfId="7" builtinId="19" customBuiltin="1"/>
    <cellStyle name="Cálculo" xfId="13" builtinId="22" customBuiltin="1"/>
    <cellStyle name="Célula Ligada" xfId="14" builtinId="24" customBuiltin="1"/>
    <cellStyle name="Cor1" xfId="19" builtinId="29" customBuiltin="1"/>
    <cellStyle name="Cor2" xfId="23" builtinId="33" customBuiltin="1"/>
    <cellStyle name="Cor3" xfId="27" builtinId="37" customBuiltin="1"/>
    <cellStyle name="Cor4" xfId="31" builtinId="41" customBuiltin="1"/>
    <cellStyle name="Cor5" xfId="35" builtinId="45" customBuiltin="1"/>
    <cellStyle name="Cor6" xfId="39" builtinId="49" customBuiltin="1"/>
    <cellStyle name="Correto" xfId="8" builtinId="26" customBuiltin="1"/>
    <cellStyle name="Entrada" xfId="11" builtinId="20" customBuiltin="1"/>
    <cellStyle name="Incorreto" xfId="9" builtinId="27" customBuiltin="1"/>
    <cellStyle name="Neutro" xfId="10" builtinId="28" customBuiltin="1"/>
    <cellStyle name="Normal" xfId="0" builtinId="0"/>
    <cellStyle name="Normal 2" xfId="1"/>
    <cellStyle name="Normal 2 2" xfId="47"/>
    <cellStyle name="Normal 3" xfId="2"/>
    <cellStyle name="Normal 3 2" xfId="48"/>
    <cellStyle name="Normal 4" xfId="43"/>
    <cellStyle name="Normal 4 2" xfId="61"/>
    <cellStyle name="Normal 5" xfId="45"/>
    <cellStyle name="Normal_Folha1" xfId="46"/>
    <cellStyle name="Nota 2" xfId="44"/>
    <cellStyle name="Nota 2 2" xfId="62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otal" xfId="18" builtinId="25" customBuiltin="1"/>
    <cellStyle name="Verificar Célula" xfId="1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view="pageBreakPreview" topLeftCell="A32" zoomScaleNormal="100" zoomScaleSheetLayoutView="100" workbookViewId="0">
      <selection activeCell="H47" sqref="H47:H48"/>
    </sheetView>
  </sheetViews>
  <sheetFormatPr defaultColWidth="9.140625" defaultRowHeight="15" x14ac:dyDescent="0.25"/>
  <cols>
    <col min="1" max="1" width="11.140625" style="39" bestFit="1" customWidth="1"/>
    <col min="2" max="2" width="10.85546875" style="39" customWidth="1"/>
    <col min="3" max="3" width="7.42578125" style="39" customWidth="1"/>
    <col min="4" max="4" width="23.85546875" style="44" bestFit="1" customWidth="1"/>
    <col min="5" max="5" width="12.7109375" style="39" customWidth="1"/>
    <col min="6" max="6" width="8.28515625" style="39" customWidth="1"/>
    <col min="7" max="7" width="7.42578125" style="39" customWidth="1"/>
    <col min="8" max="8" width="45.85546875" style="40" bestFit="1" customWidth="1"/>
    <col min="9" max="9" width="9.140625" style="37"/>
    <col min="10" max="10" width="8.28515625" style="37" customWidth="1"/>
    <col min="11" max="11" width="10.7109375" style="37" bestFit="1" customWidth="1"/>
    <col min="12" max="12" width="41.7109375" style="37" bestFit="1" customWidth="1"/>
    <col min="13" max="16384" width="9.140625" style="37"/>
  </cols>
  <sheetData>
    <row r="1" spans="1:12" s="39" customFormat="1" ht="21.95" customHeight="1" x14ac:dyDescent="0.25">
      <c r="A1" s="46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8" t="s">
        <v>7</v>
      </c>
      <c r="I1" s="47" t="s">
        <v>20</v>
      </c>
    </row>
    <row r="2" spans="1:12" ht="21.95" customHeight="1" x14ac:dyDescent="0.25">
      <c r="A2" s="49">
        <v>8</v>
      </c>
      <c r="B2" s="49">
        <v>102931</v>
      </c>
      <c r="C2" s="49" t="s">
        <v>45</v>
      </c>
      <c r="D2" s="61" t="s">
        <v>78</v>
      </c>
      <c r="E2" s="60">
        <v>38953</v>
      </c>
      <c r="F2" s="49" t="s">
        <v>43</v>
      </c>
      <c r="G2" s="49" t="s">
        <v>71</v>
      </c>
      <c r="H2" s="61" t="s">
        <v>92</v>
      </c>
      <c r="I2" s="38"/>
      <c r="K2" s="17" t="s">
        <v>2</v>
      </c>
      <c r="L2" s="17" t="s">
        <v>21</v>
      </c>
    </row>
    <row r="3" spans="1:12" ht="21.95" customHeight="1" x14ac:dyDescent="0.25">
      <c r="A3" s="49">
        <v>28</v>
      </c>
      <c r="B3" s="49">
        <v>104085</v>
      </c>
      <c r="C3" s="49" t="s">
        <v>46</v>
      </c>
      <c r="D3" s="61" t="s">
        <v>67</v>
      </c>
      <c r="E3" s="60">
        <v>38221</v>
      </c>
      <c r="F3" s="49" t="s">
        <v>43</v>
      </c>
      <c r="G3" s="49" t="s">
        <v>60</v>
      </c>
      <c r="H3" s="61" t="s">
        <v>37</v>
      </c>
      <c r="I3" s="38"/>
      <c r="K3" s="16" t="s">
        <v>22</v>
      </c>
      <c r="L3" s="16" t="s">
        <v>24</v>
      </c>
    </row>
    <row r="4" spans="1:12" ht="21.95" customHeight="1" x14ac:dyDescent="0.25">
      <c r="A4" s="49">
        <v>74</v>
      </c>
      <c r="B4" s="49">
        <v>100180</v>
      </c>
      <c r="C4" s="49" t="s">
        <v>45</v>
      </c>
      <c r="D4" s="61" t="s">
        <v>84</v>
      </c>
      <c r="E4" s="60">
        <v>39423</v>
      </c>
      <c r="F4" s="49" t="s">
        <v>43</v>
      </c>
      <c r="G4" s="49" t="s">
        <v>60</v>
      </c>
      <c r="H4" s="61" t="s">
        <v>38</v>
      </c>
      <c r="I4" s="38"/>
      <c r="K4" s="16" t="s">
        <v>25</v>
      </c>
      <c r="L4" s="16" t="s">
        <v>26</v>
      </c>
    </row>
    <row r="5" spans="1:12" ht="21.95" customHeight="1" x14ac:dyDescent="0.25">
      <c r="A5" s="49">
        <v>96</v>
      </c>
      <c r="B5" s="49">
        <v>104753</v>
      </c>
      <c r="C5" s="49" t="s">
        <v>41</v>
      </c>
      <c r="D5" s="61" t="s">
        <v>85</v>
      </c>
      <c r="E5" s="60">
        <v>40223</v>
      </c>
      <c r="F5" s="49" t="s">
        <v>43</v>
      </c>
      <c r="G5" s="49" t="s">
        <v>60</v>
      </c>
      <c r="H5" s="61" t="s">
        <v>38</v>
      </c>
      <c r="I5" s="38"/>
      <c r="K5" s="16" t="s">
        <v>27</v>
      </c>
      <c r="L5" s="16" t="s">
        <v>28</v>
      </c>
    </row>
    <row r="6" spans="1:12" ht="21.95" customHeight="1" x14ac:dyDescent="0.25">
      <c r="A6" s="49">
        <v>115</v>
      </c>
      <c r="B6" s="49">
        <v>102221</v>
      </c>
      <c r="C6" s="49" t="s">
        <v>45</v>
      </c>
      <c r="D6" s="61" t="s">
        <v>73</v>
      </c>
      <c r="E6" s="60">
        <v>39050</v>
      </c>
      <c r="F6" s="49" t="s">
        <v>43</v>
      </c>
      <c r="G6" s="49" t="s">
        <v>60</v>
      </c>
      <c r="H6" s="61" t="s">
        <v>36</v>
      </c>
      <c r="I6" s="38"/>
      <c r="K6" s="16" t="s">
        <v>23</v>
      </c>
      <c r="L6" s="16" t="s">
        <v>29</v>
      </c>
    </row>
    <row r="7" spans="1:12" ht="21.95" customHeight="1" x14ac:dyDescent="0.25">
      <c r="A7" s="49">
        <v>131</v>
      </c>
      <c r="B7" s="49">
        <v>102204</v>
      </c>
      <c r="C7" s="49" t="s">
        <v>46</v>
      </c>
      <c r="D7" s="61" t="s">
        <v>59</v>
      </c>
      <c r="E7" s="60">
        <v>38447</v>
      </c>
      <c r="F7" s="49" t="s">
        <v>42</v>
      </c>
      <c r="G7" s="49" t="s">
        <v>60</v>
      </c>
      <c r="H7" s="61" t="s">
        <v>36</v>
      </c>
      <c r="I7" s="41"/>
      <c r="K7" s="16" t="s">
        <v>30</v>
      </c>
      <c r="L7" s="16" t="s">
        <v>31</v>
      </c>
    </row>
    <row r="8" spans="1:12" ht="21.95" customHeight="1" x14ac:dyDescent="0.25">
      <c r="A8" s="49">
        <v>157</v>
      </c>
      <c r="B8" s="49">
        <v>103300</v>
      </c>
      <c r="C8" s="49" t="s">
        <v>45</v>
      </c>
      <c r="D8" s="61" t="s">
        <v>66</v>
      </c>
      <c r="E8" s="60">
        <v>38836</v>
      </c>
      <c r="F8" s="49" t="s">
        <v>42</v>
      </c>
      <c r="G8" s="49" t="s">
        <v>60</v>
      </c>
      <c r="H8" s="61" t="s">
        <v>37</v>
      </c>
      <c r="I8" s="38"/>
    </row>
    <row r="9" spans="1:12" ht="21.95" customHeight="1" x14ac:dyDescent="0.25">
      <c r="A9" s="49">
        <v>216</v>
      </c>
      <c r="B9" s="49">
        <v>103335</v>
      </c>
      <c r="C9" s="49" t="s">
        <v>46</v>
      </c>
      <c r="D9" s="61" t="s">
        <v>58</v>
      </c>
      <c r="E9" s="60">
        <v>38457</v>
      </c>
      <c r="F9" s="49" t="s">
        <v>42</v>
      </c>
      <c r="G9" s="49" t="s">
        <v>60</v>
      </c>
      <c r="H9" s="61" t="s">
        <v>36</v>
      </c>
      <c r="I9" s="38"/>
      <c r="L9" s="72" t="s">
        <v>39</v>
      </c>
    </row>
    <row r="10" spans="1:12" ht="21.95" customHeight="1" x14ac:dyDescent="0.25">
      <c r="A10" s="49">
        <v>235</v>
      </c>
      <c r="B10" s="49">
        <v>103342</v>
      </c>
      <c r="C10" s="49" t="s">
        <v>44</v>
      </c>
      <c r="D10" s="61" t="s">
        <v>65</v>
      </c>
      <c r="E10" s="60">
        <v>40131</v>
      </c>
      <c r="F10" s="49" t="s">
        <v>43</v>
      </c>
      <c r="G10" s="49" t="s">
        <v>60</v>
      </c>
      <c r="H10" s="61" t="s">
        <v>37</v>
      </c>
      <c r="I10" s="38"/>
      <c r="L10" s="72"/>
    </row>
    <row r="11" spans="1:12" ht="21.95" customHeight="1" x14ac:dyDescent="0.25">
      <c r="A11" s="49">
        <v>401</v>
      </c>
      <c r="B11" s="49">
        <v>103434</v>
      </c>
      <c r="C11" s="49" t="s">
        <v>45</v>
      </c>
      <c r="D11" s="61" t="s">
        <v>63</v>
      </c>
      <c r="E11" s="60">
        <v>39155</v>
      </c>
      <c r="F11" s="49" t="s">
        <v>42</v>
      </c>
      <c r="G11" s="49" t="s">
        <v>60</v>
      </c>
      <c r="H11" s="61" t="s">
        <v>35</v>
      </c>
      <c r="I11" s="38"/>
      <c r="L11" s="72"/>
    </row>
    <row r="12" spans="1:12" ht="21.95" customHeight="1" x14ac:dyDescent="0.25">
      <c r="A12" s="49">
        <v>426</v>
      </c>
      <c r="B12" s="49">
        <v>105631</v>
      </c>
      <c r="C12" s="49" t="s">
        <v>46</v>
      </c>
      <c r="D12" s="61" t="s">
        <v>77</v>
      </c>
      <c r="E12" s="60">
        <v>38594</v>
      </c>
      <c r="F12" s="49" t="s">
        <v>42</v>
      </c>
      <c r="G12" s="49" t="s">
        <v>60</v>
      </c>
      <c r="H12" s="61" t="s">
        <v>35</v>
      </c>
      <c r="I12" s="38"/>
      <c r="L12" s="44"/>
    </row>
    <row r="13" spans="1:12" ht="21.95" customHeight="1" x14ac:dyDescent="0.25">
      <c r="A13" s="49">
        <v>436</v>
      </c>
      <c r="B13" s="49">
        <v>103058</v>
      </c>
      <c r="C13" s="49" t="s">
        <v>46</v>
      </c>
      <c r="D13" s="61" t="s">
        <v>54</v>
      </c>
      <c r="E13" s="60">
        <v>38685</v>
      </c>
      <c r="F13" s="49" t="s">
        <v>42</v>
      </c>
      <c r="G13" s="49" t="s">
        <v>60</v>
      </c>
      <c r="H13" s="61" t="s">
        <v>35</v>
      </c>
      <c r="I13" s="38"/>
      <c r="L13" s="72" t="s">
        <v>40</v>
      </c>
    </row>
    <row r="14" spans="1:12" ht="21.95" customHeight="1" x14ac:dyDescent="0.25">
      <c r="A14" s="49">
        <v>548</v>
      </c>
      <c r="B14" s="49">
        <v>104433</v>
      </c>
      <c r="C14" s="49" t="s">
        <v>44</v>
      </c>
      <c r="D14" s="61" t="s">
        <v>87</v>
      </c>
      <c r="E14" s="60">
        <v>39756</v>
      </c>
      <c r="F14" s="49" t="s">
        <v>42</v>
      </c>
      <c r="G14" s="49" t="s">
        <v>60</v>
      </c>
      <c r="H14" s="61" t="s">
        <v>38</v>
      </c>
      <c r="I14" s="38"/>
      <c r="L14" s="72"/>
    </row>
    <row r="15" spans="1:12" ht="21.95" customHeight="1" x14ac:dyDescent="0.25">
      <c r="A15" s="49">
        <v>579</v>
      </c>
      <c r="B15" s="49">
        <v>103121</v>
      </c>
      <c r="C15" s="49" t="s">
        <v>44</v>
      </c>
      <c r="D15" s="61" t="s">
        <v>69</v>
      </c>
      <c r="E15" s="60">
        <v>39590</v>
      </c>
      <c r="F15" s="49" t="s">
        <v>42</v>
      </c>
      <c r="G15" s="49" t="s">
        <v>60</v>
      </c>
      <c r="H15" s="61" t="s">
        <v>37</v>
      </c>
      <c r="I15" s="38"/>
      <c r="L15" s="72"/>
    </row>
    <row r="16" spans="1:12" ht="21.95" customHeight="1" x14ac:dyDescent="0.25">
      <c r="A16" s="49">
        <v>596</v>
      </c>
      <c r="B16" s="49">
        <v>104478</v>
      </c>
      <c r="C16" s="49" t="s">
        <v>45</v>
      </c>
      <c r="D16" s="61" t="s">
        <v>82</v>
      </c>
      <c r="E16" s="60">
        <v>39369</v>
      </c>
      <c r="F16" s="49" t="s">
        <v>42</v>
      </c>
      <c r="G16" s="49" t="s">
        <v>60</v>
      </c>
      <c r="H16" s="61" t="s">
        <v>38</v>
      </c>
      <c r="I16" s="41"/>
      <c r="L16" s="72" t="s">
        <v>32</v>
      </c>
    </row>
    <row r="17" spans="1:12" ht="21.95" customHeight="1" x14ac:dyDescent="0.25">
      <c r="A17" s="49">
        <v>673</v>
      </c>
      <c r="B17" s="49">
        <v>103703</v>
      </c>
      <c r="C17" s="49" t="s">
        <v>45</v>
      </c>
      <c r="D17" s="61" t="s">
        <v>52</v>
      </c>
      <c r="E17" s="60">
        <v>38812</v>
      </c>
      <c r="F17" s="49" t="s">
        <v>43</v>
      </c>
      <c r="G17" s="49" t="s">
        <v>60</v>
      </c>
      <c r="H17" s="61" t="s">
        <v>35</v>
      </c>
      <c r="I17" s="38"/>
      <c r="L17" s="72"/>
    </row>
    <row r="18" spans="1:12" ht="21.95" customHeight="1" x14ac:dyDescent="0.25">
      <c r="A18" s="49">
        <v>715</v>
      </c>
      <c r="B18" s="49">
        <v>104550</v>
      </c>
      <c r="C18" s="49" t="s">
        <v>45</v>
      </c>
      <c r="D18" s="61" t="s">
        <v>90</v>
      </c>
      <c r="E18" s="60">
        <v>38937</v>
      </c>
      <c r="F18" s="49" t="s">
        <v>43</v>
      </c>
      <c r="G18" s="49" t="s">
        <v>71</v>
      </c>
      <c r="H18" s="61" t="s">
        <v>94</v>
      </c>
      <c r="I18" s="38"/>
      <c r="L18" s="72"/>
    </row>
    <row r="19" spans="1:12" ht="21.95" customHeight="1" x14ac:dyDescent="0.25">
      <c r="A19" s="49">
        <v>847</v>
      </c>
      <c r="B19" s="49">
        <v>102342</v>
      </c>
      <c r="C19" s="49" t="s">
        <v>46</v>
      </c>
      <c r="D19" s="61" t="s">
        <v>70</v>
      </c>
      <c r="E19" s="60">
        <v>38320</v>
      </c>
      <c r="F19" s="49" t="s">
        <v>43</v>
      </c>
      <c r="G19" s="49" t="s">
        <v>60</v>
      </c>
      <c r="H19" s="61" t="s">
        <v>37</v>
      </c>
      <c r="I19" s="38"/>
      <c r="L19" s="45"/>
    </row>
    <row r="20" spans="1:12" ht="21.95" customHeight="1" x14ac:dyDescent="0.25">
      <c r="A20" s="49">
        <v>858</v>
      </c>
      <c r="B20" s="49">
        <v>105250</v>
      </c>
      <c r="C20" s="49" t="s">
        <v>45</v>
      </c>
      <c r="D20" s="61" t="s">
        <v>86</v>
      </c>
      <c r="E20" s="60">
        <v>39203</v>
      </c>
      <c r="F20" s="49" t="s">
        <v>43</v>
      </c>
      <c r="G20" s="49" t="s">
        <v>60</v>
      </c>
      <c r="H20" s="61" t="s">
        <v>38</v>
      </c>
      <c r="I20" s="41"/>
      <c r="L20" s="44"/>
    </row>
    <row r="21" spans="1:12" ht="21.95" customHeight="1" x14ac:dyDescent="0.25">
      <c r="A21" s="49">
        <v>863</v>
      </c>
      <c r="B21" s="49">
        <v>103917</v>
      </c>
      <c r="C21" s="49" t="s">
        <v>46</v>
      </c>
      <c r="D21" s="61" t="s">
        <v>50</v>
      </c>
      <c r="E21" s="60">
        <v>38457</v>
      </c>
      <c r="F21" s="49" t="s">
        <v>43</v>
      </c>
      <c r="G21" s="49" t="s">
        <v>60</v>
      </c>
      <c r="H21" s="61" t="s">
        <v>38</v>
      </c>
      <c r="I21" s="38"/>
      <c r="L21" s="72" t="s">
        <v>33</v>
      </c>
    </row>
    <row r="22" spans="1:12" ht="21.95" customHeight="1" x14ac:dyDescent="0.25">
      <c r="A22" s="49">
        <v>879</v>
      </c>
      <c r="B22" s="49">
        <v>103919</v>
      </c>
      <c r="C22" s="49" t="s">
        <v>44</v>
      </c>
      <c r="D22" s="61" t="s">
        <v>49</v>
      </c>
      <c r="E22" s="60">
        <v>40116</v>
      </c>
      <c r="F22" s="49" t="s">
        <v>43</v>
      </c>
      <c r="G22" s="49" t="s">
        <v>60</v>
      </c>
      <c r="H22" s="61" t="s">
        <v>38</v>
      </c>
      <c r="I22" s="38"/>
      <c r="L22" s="72"/>
    </row>
    <row r="23" spans="1:12" ht="21.95" customHeight="1" x14ac:dyDescent="0.25">
      <c r="A23" s="49">
        <v>904</v>
      </c>
      <c r="B23" s="49">
        <v>105269</v>
      </c>
      <c r="C23" s="49" t="s">
        <v>41</v>
      </c>
      <c r="D23" s="61" t="s">
        <v>80</v>
      </c>
      <c r="E23" s="60">
        <v>40728</v>
      </c>
      <c r="F23" s="49" t="s">
        <v>42</v>
      </c>
      <c r="G23" s="49" t="s">
        <v>60</v>
      </c>
      <c r="H23" s="61" t="s">
        <v>37</v>
      </c>
      <c r="I23" s="43"/>
      <c r="L23" s="72"/>
    </row>
    <row r="24" spans="1:12" ht="21.95" customHeight="1" x14ac:dyDescent="0.25">
      <c r="A24" s="49">
        <v>909</v>
      </c>
      <c r="B24" s="49">
        <v>105270</v>
      </c>
      <c r="C24" s="49" t="s">
        <v>44</v>
      </c>
      <c r="D24" s="61" t="s">
        <v>68</v>
      </c>
      <c r="E24" s="60">
        <v>40163</v>
      </c>
      <c r="F24" s="49" t="s">
        <v>43</v>
      </c>
      <c r="G24" s="49" t="s">
        <v>60</v>
      </c>
      <c r="H24" s="61" t="s">
        <v>37</v>
      </c>
      <c r="I24" s="38"/>
    </row>
    <row r="25" spans="1:12" ht="21.95" customHeight="1" x14ac:dyDescent="0.25">
      <c r="A25" s="49">
        <v>925</v>
      </c>
      <c r="B25" s="49">
        <v>102466</v>
      </c>
      <c r="C25" s="49" t="s">
        <v>46</v>
      </c>
      <c r="D25" s="62" t="s">
        <v>95</v>
      </c>
      <c r="E25" s="60">
        <v>38685</v>
      </c>
      <c r="F25" s="49" t="s">
        <v>42</v>
      </c>
      <c r="G25" s="49" t="s">
        <v>60</v>
      </c>
      <c r="H25" s="61" t="s">
        <v>96</v>
      </c>
      <c r="I25" s="38"/>
    </row>
    <row r="26" spans="1:12" ht="21.95" customHeight="1" x14ac:dyDescent="0.25">
      <c r="A26" s="49">
        <v>943</v>
      </c>
      <c r="B26" s="49">
        <v>104059</v>
      </c>
      <c r="C26" s="49" t="s">
        <v>45</v>
      </c>
      <c r="D26" s="61" t="s">
        <v>51</v>
      </c>
      <c r="E26" s="60">
        <v>39305</v>
      </c>
      <c r="F26" s="49" t="s">
        <v>42</v>
      </c>
      <c r="G26" s="49" t="s">
        <v>71</v>
      </c>
      <c r="H26" s="61" t="s">
        <v>93</v>
      </c>
      <c r="I26" s="38"/>
      <c r="L26" s="72" t="s">
        <v>34</v>
      </c>
    </row>
    <row r="27" spans="1:12" ht="21.95" customHeight="1" x14ac:dyDescent="0.25">
      <c r="A27" s="49">
        <v>957</v>
      </c>
      <c r="B27" s="49">
        <v>104065</v>
      </c>
      <c r="C27" s="49" t="s">
        <v>46</v>
      </c>
      <c r="D27" s="61" t="s">
        <v>91</v>
      </c>
      <c r="E27" s="60">
        <v>38479</v>
      </c>
      <c r="F27" s="49" t="s">
        <v>42</v>
      </c>
      <c r="G27" s="49" t="s">
        <v>60</v>
      </c>
      <c r="H27" s="61" t="s">
        <v>36</v>
      </c>
      <c r="I27" s="41"/>
      <c r="L27" s="72"/>
    </row>
    <row r="28" spans="1:12" ht="21.95" customHeight="1" x14ac:dyDescent="0.25">
      <c r="A28" s="49">
        <v>1018</v>
      </c>
      <c r="B28" s="49">
        <v>105568</v>
      </c>
      <c r="C28" s="49" t="s">
        <v>44</v>
      </c>
      <c r="D28" s="61" t="s">
        <v>74</v>
      </c>
      <c r="E28" s="60">
        <v>39821</v>
      </c>
      <c r="F28" s="49" t="s">
        <v>42</v>
      </c>
      <c r="G28" s="49" t="s">
        <v>60</v>
      </c>
      <c r="H28" s="61" t="s">
        <v>38</v>
      </c>
      <c r="I28" s="38"/>
      <c r="L28" s="72"/>
    </row>
    <row r="29" spans="1:12" ht="21.95" customHeight="1" x14ac:dyDescent="0.25">
      <c r="A29" s="49">
        <v>1021</v>
      </c>
      <c r="B29" s="49">
        <v>105572</v>
      </c>
      <c r="C29" s="49" t="s">
        <v>44</v>
      </c>
      <c r="D29" s="61" t="s">
        <v>61</v>
      </c>
      <c r="E29" s="60">
        <v>39739</v>
      </c>
      <c r="F29" s="49" t="s">
        <v>43</v>
      </c>
      <c r="G29" s="49" t="s">
        <v>71</v>
      </c>
      <c r="H29" s="61" t="s">
        <v>93</v>
      </c>
      <c r="I29" s="38"/>
      <c r="K29" s="42"/>
    </row>
    <row r="30" spans="1:12" ht="21.95" customHeight="1" x14ac:dyDescent="0.25">
      <c r="A30" s="49">
        <v>1033</v>
      </c>
      <c r="B30" s="49">
        <v>105589</v>
      </c>
      <c r="C30" s="49" t="s">
        <v>41</v>
      </c>
      <c r="D30" s="61" t="s">
        <v>48</v>
      </c>
      <c r="E30" s="60">
        <v>40371</v>
      </c>
      <c r="F30" s="49" t="s">
        <v>43</v>
      </c>
      <c r="G30" s="49" t="s">
        <v>60</v>
      </c>
      <c r="H30" s="61" t="s">
        <v>38</v>
      </c>
      <c r="I30" s="41"/>
      <c r="K30" s="42"/>
    </row>
    <row r="31" spans="1:12" ht="21.95" customHeight="1" x14ac:dyDescent="0.25">
      <c r="A31" s="49">
        <v>1038</v>
      </c>
      <c r="B31" s="49">
        <v>105706</v>
      </c>
      <c r="C31" s="49" t="s">
        <v>41</v>
      </c>
      <c r="D31" s="61" t="s">
        <v>47</v>
      </c>
      <c r="E31" s="60">
        <v>40871</v>
      </c>
      <c r="F31" s="49" t="s">
        <v>42</v>
      </c>
      <c r="G31" s="49" t="s">
        <v>60</v>
      </c>
      <c r="H31" s="61" t="s">
        <v>38</v>
      </c>
      <c r="I31" s="38"/>
    </row>
    <row r="32" spans="1:12" ht="21.95" customHeight="1" x14ac:dyDescent="0.25">
      <c r="A32" s="49">
        <v>1069</v>
      </c>
      <c r="B32" s="49">
        <v>105820</v>
      </c>
      <c r="C32" s="49" t="s">
        <v>41</v>
      </c>
      <c r="D32" s="61" t="s">
        <v>55</v>
      </c>
      <c r="E32" s="60">
        <v>41200</v>
      </c>
      <c r="F32" s="49" t="s">
        <v>42</v>
      </c>
      <c r="G32" s="49" t="s">
        <v>60</v>
      </c>
      <c r="H32" s="61" t="s">
        <v>36</v>
      </c>
      <c r="I32" s="38"/>
    </row>
    <row r="33" spans="1:9" ht="21.95" customHeight="1" x14ac:dyDescent="0.25">
      <c r="A33" s="49">
        <v>1074</v>
      </c>
      <c r="B33" s="49">
        <v>105842</v>
      </c>
      <c r="C33" s="49" t="s">
        <v>45</v>
      </c>
      <c r="D33" s="61" t="s">
        <v>57</v>
      </c>
      <c r="E33" s="60">
        <v>38939</v>
      </c>
      <c r="F33" s="49" t="s">
        <v>42</v>
      </c>
      <c r="G33" s="49" t="s">
        <v>60</v>
      </c>
      <c r="H33" s="61" t="s">
        <v>36</v>
      </c>
      <c r="I33" s="38"/>
    </row>
    <row r="34" spans="1:9" ht="21.95" customHeight="1" x14ac:dyDescent="0.25">
      <c r="A34" s="49">
        <v>1075</v>
      </c>
      <c r="B34" s="49">
        <v>105843</v>
      </c>
      <c r="C34" s="49" t="s">
        <v>44</v>
      </c>
      <c r="D34" s="61" t="s">
        <v>56</v>
      </c>
      <c r="E34" s="60">
        <v>39962</v>
      </c>
      <c r="F34" s="49" t="s">
        <v>43</v>
      </c>
      <c r="G34" s="49" t="s">
        <v>60</v>
      </c>
      <c r="H34" s="61" t="s">
        <v>36</v>
      </c>
      <c r="I34" s="38"/>
    </row>
    <row r="35" spans="1:9" ht="21.95" customHeight="1" x14ac:dyDescent="0.25">
      <c r="A35" s="49">
        <v>1091</v>
      </c>
      <c r="B35" s="49">
        <v>105888</v>
      </c>
      <c r="C35" s="49" t="s">
        <v>45</v>
      </c>
      <c r="D35" s="61" t="s">
        <v>72</v>
      </c>
      <c r="E35" s="60">
        <v>39087</v>
      </c>
      <c r="F35" s="49" t="s">
        <v>42</v>
      </c>
      <c r="G35" s="49" t="s">
        <v>60</v>
      </c>
      <c r="H35" s="61" t="s">
        <v>36</v>
      </c>
      <c r="I35" s="38"/>
    </row>
    <row r="36" spans="1:9" ht="21.95" customHeight="1" x14ac:dyDescent="0.25">
      <c r="A36" s="49">
        <v>1143</v>
      </c>
      <c r="B36" s="49">
        <v>105977</v>
      </c>
      <c r="C36" s="49" t="s">
        <v>46</v>
      </c>
      <c r="D36" s="61" t="s">
        <v>81</v>
      </c>
      <c r="E36" s="60">
        <v>38345</v>
      </c>
      <c r="F36" s="49" t="s">
        <v>42</v>
      </c>
      <c r="G36" s="49" t="s">
        <v>60</v>
      </c>
      <c r="H36" s="61" t="s">
        <v>37</v>
      </c>
      <c r="I36" s="38"/>
    </row>
    <row r="37" spans="1:9" ht="21.95" customHeight="1" x14ac:dyDescent="0.25">
      <c r="A37" s="49">
        <v>1160</v>
      </c>
      <c r="B37" s="49">
        <v>105996</v>
      </c>
      <c r="C37" s="49" t="s">
        <v>41</v>
      </c>
      <c r="D37" s="61" t="s">
        <v>64</v>
      </c>
      <c r="E37" s="60">
        <v>40632</v>
      </c>
      <c r="F37" s="49" t="s">
        <v>43</v>
      </c>
      <c r="G37" s="49" t="s">
        <v>60</v>
      </c>
      <c r="H37" s="61" t="s">
        <v>37</v>
      </c>
      <c r="I37" s="38"/>
    </row>
    <row r="38" spans="1:9" ht="21.95" customHeight="1" x14ac:dyDescent="0.25">
      <c r="A38" s="49">
        <v>1269</v>
      </c>
      <c r="B38" s="49">
        <v>106225</v>
      </c>
      <c r="C38" s="49" t="s">
        <v>45</v>
      </c>
      <c r="D38" s="61" t="s">
        <v>89</v>
      </c>
      <c r="E38" s="60">
        <v>39264</v>
      </c>
      <c r="F38" s="49" t="s">
        <v>43</v>
      </c>
      <c r="G38" s="49" t="s">
        <v>60</v>
      </c>
      <c r="H38" s="61" t="s">
        <v>36</v>
      </c>
      <c r="I38" s="38"/>
    </row>
    <row r="39" spans="1:9" ht="21.95" customHeight="1" x14ac:dyDescent="0.25">
      <c r="A39" s="49">
        <v>1272</v>
      </c>
      <c r="B39" s="49">
        <v>106237</v>
      </c>
      <c r="C39" s="49" t="s">
        <v>41</v>
      </c>
      <c r="D39" s="61" t="s">
        <v>88</v>
      </c>
      <c r="E39" s="60">
        <v>40957</v>
      </c>
      <c r="F39" s="49" t="s">
        <v>42</v>
      </c>
      <c r="G39" s="49" t="s">
        <v>60</v>
      </c>
      <c r="H39" s="61" t="s">
        <v>36</v>
      </c>
      <c r="I39" s="38"/>
    </row>
    <row r="40" spans="1:9" ht="21.95" customHeight="1" x14ac:dyDescent="0.25">
      <c r="A40" s="49">
        <v>1275</v>
      </c>
      <c r="B40" s="49">
        <v>106250</v>
      </c>
      <c r="C40" s="49" t="s">
        <v>41</v>
      </c>
      <c r="D40" s="61" t="s">
        <v>62</v>
      </c>
      <c r="E40" s="60">
        <v>41016</v>
      </c>
      <c r="F40" s="49" t="s">
        <v>43</v>
      </c>
      <c r="G40" s="49" t="s">
        <v>60</v>
      </c>
      <c r="H40" s="61" t="s">
        <v>35</v>
      </c>
      <c r="I40" s="38"/>
    </row>
    <row r="41" spans="1:9" ht="21.95" customHeight="1" x14ac:dyDescent="0.25">
      <c r="A41" s="49">
        <v>1290</v>
      </c>
      <c r="B41" s="49">
        <v>106295</v>
      </c>
      <c r="C41" s="49" t="s">
        <v>44</v>
      </c>
      <c r="D41" s="61" t="s">
        <v>79</v>
      </c>
      <c r="E41" s="60">
        <v>39872</v>
      </c>
      <c r="F41" s="49" t="s">
        <v>42</v>
      </c>
      <c r="G41" s="49" t="s">
        <v>71</v>
      </c>
      <c r="H41" s="61" t="s">
        <v>92</v>
      </c>
      <c r="I41" s="38"/>
    </row>
    <row r="42" spans="1:9" ht="21.95" customHeight="1" x14ac:dyDescent="0.25">
      <c r="A42" s="49">
        <v>1319</v>
      </c>
      <c r="B42" s="49">
        <v>105699</v>
      </c>
      <c r="C42" s="49" t="s">
        <v>45</v>
      </c>
      <c r="D42" s="61" t="s">
        <v>53</v>
      </c>
      <c r="E42" s="60">
        <v>38801</v>
      </c>
      <c r="F42" s="49" t="s">
        <v>42</v>
      </c>
      <c r="G42" s="49" t="s">
        <v>71</v>
      </c>
      <c r="H42" s="61" t="s">
        <v>93</v>
      </c>
      <c r="I42" s="38"/>
    </row>
    <row r="43" spans="1:9" ht="21.95" customHeight="1" x14ac:dyDescent="0.25">
      <c r="A43" s="49">
        <v>2508</v>
      </c>
      <c r="B43" s="64"/>
      <c r="C43" s="49" t="s">
        <v>41</v>
      </c>
      <c r="D43" s="61" t="s">
        <v>98</v>
      </c>
      <c r="E43" s="65">
        <v>41097</v>
      </c>
      <c r="F43" s="49" t="s">
        <v>42</v>
      </c>
      <c r="G43" s="49" t="s">
        <v>99</v>
      </c>
      <c r="H43" s="61" t="s">
        <v>94</v>
      </c>
      <c r="I43" s="38"/>
    </row>
    <row r="44" spans="1:9" ht="21.95" customHeight="1" x14ac:dyDescent="0.25">
      <c r="A44" s="49">
        <v>2515</v>
      </c>
      <c r="B44" s="64"/>
      <c r="C44" s="49" t="s">
        <v>41</v>
      </c>
      <c r="D44" s="61" t="s">
        <v>100</v>
      </c>
      <c r="E44" s="65">
        <v>41006</v>
      </c>
      <c r="F44" s="49" t="s">
        <v>42</v>
      </c>
      <c r="G44" s="49" t="s">
        <v>99</v>
      </c>
      <c r="H44" s="61" t="s">
        <v>94</v>
      </c>
      <c r="I44" s="38"/>
    </row>
    <row r="45" spans="1:9" ht="21.95" customHeight="1" x14ac:dyDescent="0.25">
      <c r="A45" s="49">
        <v>2518</v>
      </c>
      <c r="B45" s="64">
        <v>106320</v>
      </c>
      <c r="C45" s="49" t="s">
        <v>45</v>
      </c>
      <c r="D45" s="61" t="s">
        <v>83</v>
      </c>
      <c r="E45" s="65">
        <v>38904</v>
      </c>
      <c r="F45" s="49" t="s">
        <v>42</v>
      </c>
      <c r="G45" s="49" t="s">
        <v>60</v>
      </c>
      <c r="H45" s="61" t="s">
        <v>38</v>
      </c>
      <c r="I45" s="38"/>
    </row>
    <row r="46" spans="1:9" x14ac:dyDescent="0.25">
      <c r="A46" s="39">
        <v>1271</v>
      </c>
      <c r="B46">
        <v>106236</v>
      </c>
      <c r="C46" s="39" t="s">
        <v>46</v>
      </c>
      <c r="D46" s="44" t="s">
        <v>101</v>
      </c>
      <c r="E46" s="66">
        <v>38629</v>
      </c>
      <c r="F46" s="39" t="s">
        <v>42</v>
      </c>
      <c r="G46" s="39" t="s">
        <v>60</v>
      </c>
      <c r="H46" s="61" t="s">
        <v>36</v>
      </c>
    </row>
    <row r="47" spans="1:9" x14ac:dyDescent="0.25">
      <c r="A47" s="39">
        <v>2548</v>
      </c>
      <c r="C47" s="39" t="s">
        <v>45</v>
      </c>
      <c r="D47" s="44" t="s">
        <v>102</v>
      </c>
      <c r="E47" s="66">
        <v>39438</v>
      </c>
      <c r="F47" s="39" t="s">
        <v>42</v>
      </c>
      <c r="G47" s="39" t="s">
        <v>71</v>
      </c>
      <c r="H47" s="76" t="s">
        <v>107</v>
      </c>
    </row>
    <row r="48" spans="1:9" x14ac:dyDescent="0.25">
      <c r="A48" s="39">
        <v>2551</v>
      </c>
      <c r="C48" s="39" t="s">
        <v>44</v>
      </c>
      <c r="D48" s="44" t="s">
        <v>103</v>
      </c>
      <c r="E48" s="66">
        <v>40112</v>
      </c>
      <c r="F48" s="39" t="s">
        <v>43</v>
      </c>
      <c r="G48" s="39" t="s">
        <v>71</v>
      </c>
      <c r="H48" s="76" t="s">
        <v>107</v>
      </c>
    </row>
    <row r="49" spans="1:8" x14ac:dyDescent="0.25">
      <c r="A49" s="39">
        <v>92</v>
      </c>
      <c r="B49" s="36">
        <v>104751</v>
      </c>
      <c r="C49" s="39" t="s">
        <v>41</v>
      </c>
      <c r="D49" s="44" t="s">
        <v>104</v>
      </c>
      <c r="E49" s="59">
        <v>40317</v>
      </c>
      <c r="F49" s="39" t="s">
        <v>43</v>
      </c>
      <c r="G49" s="39" t="s">
        <v>71</v>
      </c>
      <c r="H49" s="61" t="s">
        <v>94</v>
      </c>
    </row>
  </sheetData>
  <autoFilter ref="A1:I49">
    <sortState ref="A5:I119">
      <sortCondition ref="A1:A136"/>
    </sortState>
  </autoFilter>
  <sortState ref="A2:H43">
    <sortCondition ref="A2:A43"/>
  </sortState>
  <mergeCells count="5">
    <mergeCell ref="L9:L11"/>
    <mergeCell ref="L13:L15"/>
    <mergeCell ref="L16:L18"/>
    <mergeCell ref="L21:L23"/>
    <mergeCell ref="L26:L28"/>
  </mergeCells>
  <printOptions horizontalCentered="1"/>
  <pageMargins left="0.35433070866141736" right="0.15748031496062992" top="0.55118110236220474" bottom="0.19685039370078741" header="0.51181102362204722" footer="0.51181102362204722"/>
  <pageSetup paperSize="9" scale="77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Y72"/>
  <sheetViews>
    <sheetView tabSelected="1" view="pageBreakPreview" topLeftCell="A53" zoomScaleNormal="100" zoomScaleSheetLayoutView="100" workbookViewId="0">
      <selection activeCell="G68" sqref="G68"/>
    </sheetView>
  </sheetViews>
  <sheetFormatPr defaultColWidth="9.140625" defaultRowHeight="15.75" x14ac:dyDescent="0.25"/>
  <cols>
    <col min="1" max="1" width="5.28515625" style="8"/>
    <col min="2" max="2" width="7.7109375" style="22"/>
    <col min="3" max="3" width="7.7109375" style="8"/>
    <col min="4" max="4" width="8.140625" style="8"/>
    <col min="5" max="5" width="47.7109375" style="8" customWidth="1"/>
    <col min="6" max="6" width="8.140625" style="8" bestFit="1" customWidth="1"/>
    <col min="7" max="7" width="45.5703125" style="8" bestFit="1" customWidth="1"/>
    <col min="8" max="8" width="9.140625" style="4"/>
    <col min="9" max="9" width="15.85546875" style="8" bestFit="1" customWidth="1"/>
    <col min="10" max="11" width="9" style="8"/>
    <col min="12" max="12" width="33.28515625" style="8" customWidth="1"/>
    <col min="13" max="1013" width="9" style="8"/>
    <col min="1014" max="16384" width="9.140625" style="13"/>
  </cols>
  <sheetData>
    <row r="1" spans="1:1013" ht="18" customHeight="1" x14ac:dyDescent="0.25">
      <c r="A1" s="31" t="s">
        <v>75</v>
      </c>
      <c r="B1" s="32"/>
      <c r="C1" s="33"/>
      <c r="D1" s="33"/>
      <c r="E1" s="31"/>
      <c r="F1" s="31"/>
      <c r="G1" s="31"/>
      <c r="H1" s="34"/>
    </row>
    <row r="2" spans="1:1013" ht="18" customHeight="1" x14ac:dyDescent="0.25">
      <c r="A2" s="31" t="s">
        <v>76</v>
      </c>
      <c r="B2" s="32"/>
      <c r="C2" s="33"/>
      <c r="D2" s="33"/>
      <c r="E2" s="31"/>
      <c r="F2" s="31"/>
      <c r="G2" s="31"/>
      <c r="H2" s="35"/>
    </row>
    <row r="3" spans="1:1013" ht="18" customHeight="1" x14ac:dyDescent="0.25">
      <c r="A3" s="5"/>
      <c r="B3" s="19"/>
      <c r="C3" s="5"/>
      <c r="D3" s="5"/>
      <c r="E3" s="5"/>
      <c r="F3" s="9"/>
      <c r="H3" s="5"/>
    </row>
    <row r="4" spans="1:1013" ht="18" customHeight="1" x14ac:dyDescent="0.25">
      <c r="A4" s="23" t="s">
        <v>8</v>
      </c>
      <c r="B4" s="23"/>
      <c r="C4" s="23"/>
      <c r="D4" s="23"/>
      <c r="E4" s="23"/>
      <c r="F4" s="23"/>
      <c r="G4" s="23"/>
      <c r="H4" s="23"/>
    </row>
    <row r="5" spans="1:1013" ht="18" customHeight="1" x14ac:dyDescent="0.25">
      <c r="A5" s="6" t="s">
        <v>9</v>
      </c>
      <c r="B5" s="20" t="s">
        <v>10</v>
      </c>
      <c r="C5" s="6" t="s">
        <v>1</v>
      </c>
      <c r="D5" s="6" t="s">
        <v>2</v>
      </c>
      <c r="E5" s="6" t="s">
        <v>3</v>
      </c>
      <c r="F5" s="6" t="s">
        <v>5</v>
      </c>
      <c r="G5" s="6" t="s">
        <v>7</v>
      </c>
      <c r="H5" s="6" t="s">
        <v>11</v>
      </c>
      <c r="I5" s="63" t="s">
        <v>97</v>
      </c>
    </row>
    <row r="6" spans="1:1013" ht="18" customHeight="1" x14ac:dyDescent="0.25">
      <c r="A6" s="26">
        <v>1</v>
      </c>
      <c r="B6" s="24">
        <v>1069</v>
      </c>
      <c r="C6" s="26">
        <f>IFERROR((VLOOKUP(B6,INSCRITOS!A:B,2,0)),"")</f>
        <v>105820</v>
      </c>
      <c r="D6" s="26" t="str">
        <f>IFERROR((VLOOKUP(B6,INSCRITOS!A:C,3,0)),"")</f>
        <v>BEN</v>
      </c>
      <c r="E6" s="27" t="str">
        <f>IFERROR((VLOOKUP(B6,INSCRITOS!A:D,4,0)),"")</f>
        <v>José Pedro Ribeiro</v>
      </c>
      <c r="F6" s="26" t="str">
        <f>IFERROR((VLOOKUP(B6,INSCRITOS!A:F,6,0)),"")</f>
        <v>M</v>
      </c>
      <c r="G6" s="27" t="str">
        <f>IFERROR((VLOOKUP(B6,INSCRITOS!A:H,8,0)),"")</f>
        <v>Clube Triatlo de Abrantes</v>
      </c>
      <c r="H6" s="54">
        <v>100</v>
      </c>
      <c r="I6" s="67">
        <v>0.39583333333333331</v>
      </c>
      <c r="L6" s="12"/>
    </row>
    <row r="7" spans="1:1013" ht="18" customHeight="1" x14ac:dyDescent="0.25">
      <c r="A7" s="26">
        <v>2</v>
      </c>
      <c r="B7" s="24">
        <v>1272</v>
      </c>
      <c r="C7" s="26">
        <f>IFERROR((VLOOKUP(B7,INSCRITOS!A:B,2,0)),"")</f>
        <v>106237</v>
      </c>
      <c r="D7" s="26" t="str">
        <f>IFERROR((VLOOKUP(B7,INSCRITOS!A:C,3,0)),"")</f>
        <v>BEN</v>
      </c>
      <c r="E7" s="27" t="str">
        <f>IFERROR((VLOOKUP(B7,INSCRITOS!A:D,4,0)),"")</f>
        <v>Alexandre Alves</v>
      </c>
      <c r="F7" s="26" t="str">
        <f>IFERROR((VLOOKUP(B7,INSCRITOS!A:F,6,0)),"")</f>
        <v>M</v>
      </c>
      <c r="G7" s="27" t="str">
        <f>IFERROR((VLOOKUP(B7,INSCRITOS!A:H,8,0)),"")</f>
        <v>Clube Triatlo de Abrantes</v>
      </c>
      <c r="H7" s="54">
        <v>99</v>
      </c>
      <c r="I7" s="67">
        <v>0.40902777777777777</v>
      </c>
      <c r="L7" s="71" t="str">
        <f>IFERROR((VLOOKUP(G7,INSCRITOS!F:M,8,0)),"")</f>
        <v/>
      </c>
    </row>
    <row r="8" spans="1:1013" ht="18" customHeight="1" x14ac:dyDescent="0.25">
      <c r="A8" s="26">
        <v>3</v>
      </c>
      <c r="B8" s="24">
        <v>2508</v>
      </c>
      <c r="C8" s="26">
        <f>IFERROR((VLOOKUP(B8,INSCRITOS!A:B,2,0)),"")</f>
        <v>0</v>
      </c>
      <c r="D8" s="26" t="str">
        <f>IFERROR((VLOOKUP(B8,INSCRITOS!A:C,3,0)),"")</f>
        <v>BEN</v>
      </c>
      <c r="E8" s="27" t="str">
        <f>IFERROR((VLOOKUP(B8,INSCRITOS!A:D,4,0)),"")</f>
        <v>Francisco Ferreira</v>
      </c>
      <c r="F8" s="26" t="str">
        <f>IFERROR((VLOOKUP(B8,INSCRITOS!A:F,6,0)),"")</f>
        <v>M</v>
      </c>
      <c r="G8" s="27" t="str">
        <f>IFERROR((VLOOKUP(B8,INSCRITOS!A:H,8,0)),"")</f>
        <v>Clube de Natação de Torres Novas/ Não Federado</v>
      </c>
      <c r="H8" s="54"/>
      <c r="I8" s="67">
        <v>0.44166666666666665</v>
      </c>
      <c r="L8" s="12"/>
    </row>
    <row r="9" spans="1:1013" ht="18" customHeight="1" x14ac:dyDescent="0.25">
      <c r="A9" s="26">
        <v>4</v>
      </c>
      <c r="B9" s="24">
        <v>2515</v>
      </c>
      <c r="C9" s="26">
        <f>IFERROR((VLOOKUP(B9,INSCRITOS!A:B,2,0)),"")</f>
        <v>0</v>
      </c>
      <c r="D9" s="26" t="str">
        <f>IFERROR((VLOOKUP(B9,INSCRITOS!A:C,3,0)),"")</f>
        <v>BEN</v>
      </c>
      <c r="E9" s="27" t="str">
        <f>IFERROR((VLOOKUP(B9,INSCRITOS!A:D,4,0)),"")</f>
        <v>José Pedro</v>
      </c>
      <c r="F9" s="26" t="str">
        <f>IFERROR((VLOOKUP(B9,INSCRITOS!A:F,6,0)),"")</f>
        <v>M</v>
      </c>
      <c r="G9" s="27" t="str">
        <f>IFERROR((VLOOKUP(B9,INSCRITOS!A:H,8,0)),"")</f>
        <v>Clube de Natação de Torres Novas/ Não Federado</v>
      </c>
      <c r="H9" s="54"/>
      <c r="I9" s="67">
        <v>0.53888888888888886</v>
      </c>
      <c r="L9" s="12"/>
    </row>
    <row r="10" spans="1:1013" ht="18" customHeight="1" x14ac:dyDescent="0.25">
      <c r="A10" s="4"/>
      <c r="B10" s="68"/>
      <c r="C10" s="4"/>
      <c r="D10" s="4"/>
      <c r="F10" s="4"/>
      <c r="H10" s="58"/>
      <c r="I10" s="69"/>
      <c r="L10" s="12"/>
    </row>
    <row r="11" spans="1:1013" ht="18" customHeight="1" x14ac:dyDescent="0.25">
      <c r="A11" s="23" t="s">
        <v>12</v>
      </c>
      <c r="B11" s="23"/>
      <c r="C11" s="23"/>
      <c r="D11" s="23"/>
      <c r="E11" s="23"/>
      <c r="F11" s="23"/>
      <c r="G11" s="23"/>
      <c r="H11" s="23"/>
    </row>
    <row r="12" spans="1:1013" ht="18" customHeight="1" x14ac:dyDescent="0.25">
      <c r="A12" s="6" t="s">
        <v>9</v>
      </c>
      <c r="B12" s="20" t="s">
        <v>10</v>
      </c>
      <c r="C12" s="6" t="s">
        <v>1</v>
      </c>
      <c r="D12" s="6" t="s">
        <v>2</v>
      </c>
      <c r="E12" s="6" t="s">
        <v>3</v>
      </c>
      <c r="F12" s="6" t="s">
        <v>5</v>
      </c>
      <c r="G12" s="6" t="s">
        <v>7</v>
      </c>
      <c r="H12" s="6" t="s">
        <v>11</v>
      </c>
      <c r="I12" s="63" t="s">
        <v>97</v>
      </c>
    </row>
    <row r="13" spans="1:1013" s="15" customFormat="1" ht="18" customHeight="1" x14ac:dyDescent="0.25">
      <c r="A13" s="26">
        <v>1</v>
      </c>
      <c r="B13" s="25">
        <v>96</v>
      </c>
      <c r="C13" s="3">
        <f>IFERROR((VLOOKUP(B13,INSCRITOS!A:B,2,0)),"")</f>
        <v>104753</v>
      </c>
      <c r="D13" s="3" t="str">
        <f>IFERROR((VLOOKUP(B13,INSCRITOS!A:C,3,0)),"")</f>
        <v>BEN</v>
      </c>
      <c r="E13" s="7" t="str">
        <f>IFERROR((VLOOKUP(B13,INSCRITOS!A:D,4,0)),"")</f>
        <v>Maria Sousa</v>
      </c>
      <c r="F13" s="3" t="str">
        <f>IFERROR((VLOOKUP(B13,INSCRITOS!A:F,6,0)),"")</f>
        <v>F</v>
      </c>
      <c r="G13" s="7" t="str">
        <f>IFERROR((VLOOKUP(B13,INSCRITOS!A:H,8,0)),"")</f>
        <v>Clube de Natação de Torres Novas</v>
      </c>
      <c r="H13" s="55">
        <v>100</v>
      </c>
      <c r="I13" s="67">
        <v>0.33055555555555555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</row>
    <row r="14" spans="1:1013" s="15" customFormat="1" ht="18" customHeight="1" x14ac:dyDescent="0.25">
      <c r="A14" s="26">
        <v>2</v>
      </c>
      <c r="B14" s="25">
        <v>1033</v>
      </c>
      <c r="C14" s="3">
        <f>IFERROR((VLOOKUP(B14,INSCRITOS!A:B,2,0)),"")</f>
        <v>105589</v>
      </c>
      <c r="D14" s="3" t="str">
        <f>IFERROR((VLOOKUP(B14,INSCRITOS!A:C,3,0)),"")</f>
        <v>BEN</v>
      </c>
      <c r="E14" s="7" t="str">
        <f>IFERROR((VLOOKUP(B14,INSCRITOS!A:D,4,0)),"")</f>
        <v>Matilde Albuquerque</v>
      </c>
      <c r="F14" s="3" t="str">
        <f>IFERROR((VLOOKUP(B14,INSCRITOS!A:F,6,0)),"")</f>
        <v>F</v>
      </c>
      <c r="G14" s="7" t="str">
        <f>IFERROR((VLOOKUP(B14,INSCRITOS!A:H,8,0)),"")</f>
        <v>Clube de Natação de Torres Novas</v>
      </c>
      <c r="H14" s="55">
        <v>99</v>
      </c>
      <c r="I14" s="67">
        <v>0.36041666666666666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</row>
    <row r="15" spans="1:1013" s="15" customFormat="1" ht="18" customHeight="1" x14ac:dyDescent="0.25">
      <c r="A15" s="26">
        <v>3</v>
      </c>
      <c r="B15" s="25">
        <v>92</v>
      </c>
      <c r="C15" s="3">
        <f>IFERROR((VLOOKUP(B15,INSCRITOS!A:B,2,0)),"")</f>
        <v>104751</v>
      </c>
      <c r="D15" s="3" t="str">
        <f>IFERROR((VLOOKUP(B15,INSCRITOS!A:C,3,0)),"")</f>
        <v>BEN</v>
      </c>
      <c r="E15" s="7" t="str">
        <f>IFERROR((VLOOKUP(B15,INSCRITOS!A:D,4,0)),"")</f>
        <v>Filipa Sousa</v>
      </c>
      <c r="F15" s="3" t="str">
        <f>IFERROR((VLOOKUP(B15,INSCRITOS!A:F,6,0)),"")</f>
        <v>F</v>
      </c>
      <c r="G15" s="7" t="str">
        <f>IFERROR((VLOOKUP(B15,INSCRITOS!A:H,8,0)),"")</f>
        <v>Clube de Natação de Torres Novas/ Não Federado</v>
      </c>
      <c r="H15" s="55"/>
      <c r="I15" s="67">
        <v>0.3979166666666667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</row>
    <row r="16" spans="1:1013" s="15" customFormat="1" ht="18" customHeight="1" x14ac:dyDescent="0.25">
      <c r="A16" s="26">
        <v>4</v>
      </c>
      <c r="B16" s="25">
        <v>1275</v>
      </c>
      <c r="C16" s="3">
        <f>IFERROR((VLOOKUP(B16,INSCRITOS!A:B,2,0)),"")</f>
        <v>106250</v>
      </c>
      <c r="D16" s="3" t="str">
        <f>IFERROR((VLOOKUP(B16,INSCRITOS!A:C,3,0)),"")</f>
        <v>BEN</v>
      </c>
      <c r="E16" s="7" t="str">
        <f>IFERROR((VLOOKUP(B16,INSCRITOS!A:D,4,0)),"")</f>
        <v>Lara Alberto Januário</v>
      </c>
      <c r="F16" s="3" t="str">
        <f>IFERROR((VLOOKUP(B16,INSCRITOS!A:F,6,0)),"")</f>
        <v>F</v>
      </c>
      <c r="G16" s="7" t="str">
        <f>IFERROR((VLOOKUP(B16,INSCRITOS!A:H,8,0)),"")</f>
        <v>Clube Natação do Cartaxo</v>
      </c>
      <c r="H16" s="55">
        <v>98</v>
      </c>
      <c r="I16" s="67">
        <v>0.43611111111111112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</row>
    <row r="17" spans="1:1013" s="15" customFormat="1" ht="18" customHeight="1" x14ac:dyDescent="0.25">
      <c r="A17" s="26">
        <v>5</v>
      </c>
      <c r="B17" s="25">
        <v>1160</v>
      </c>
      <c r="C17" s="3">
        <f>IFERROR((VLOOKUP(B17,INSCRITOS!A:B,2,0)),"")</f>
        <v>105996</v>
      </c>
      <c r="D17" s="3" t="str">
        <f>IFERROR((VLOOKUP(B17,INSCRITOS!A:C,3,0)),"")</f>
        <v>BEN</v>
      </c>
      <c r="E17" s="7" t="str">
        <f>IFERROR((VLOOKUP(B17,INSCRITOS!A:D,4,0)),"")</f>
        <v>Carolina Marques</v>
      </c>
      <c r="F17" s="3" t="str">
        <f>IFERROR((VLOOKUP(B17,INSCRITOS!A:F,6,0)),"")</f>
        <v>F</v>
      </c>
      <c r="G17" s="7" t="str">
        <f>IFERROR((VLOOKUP(B17,INSCRITOS!A:H,8,0)),"")</f>
        <v>Clube de Triatlo do Fundão</v>
      </c>
      <c r="H17" s="55">
        <v>97</v>
      </c>
      <c r="I17" s="67">
        <v>0.4993055555555555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</row>
    <row r="18" spans="1:1013" ht="18" customHeight="1" x14ac:dyDescent="0.25">
      <c r="A18" s="4"/>
      <c r="C18" s="4"/>
      <c r="D18" s="4"/>
      <c r="F18" s="4"/>
    </row>
    <row r="19" spans="1:1013" ht="18" customHeight="1" x14ac:dyDescent="0.25">
      <c r="A19" s="23" t="s">
        <v>13</v>
      </c>
      <c r="B19" s="23"/>
      <c r="C19" s="23"/>
      <c r="D19" s="23"/>
      <c r="E19" s="23"/>
      <c r="F19" s="23"/>
      <c r="G19" s="23"/>
      <c r="H19" s="23"/>
    </row>
    <row r="20" spans="1:1013" ht="18" customHeight="1" x14ac:dyDescent="0.25">
      <c r="A20" s="6" t="s">
        <v>9</v>
      </c>
      <c r="B20" s="20" t="s">
        <v>10</v>
      </c>
      <c r="C20" s="6" t="s">
        <v>1</v>
      </c>
      <c r="D20" s="6" t="s">
        <v>2</v>
      </c>
      <c r="E20" s="6" t="s">
        <v>3</v>
      </c>
      <c r="F20" s="6" t="s">
        <v>5</v>
      </c>
      <c r="G20" s="6" t="s">
        <v>7</v>
      </c>
      <c r="H20" s="6" t="s">
        <v>11</v>
      </c>
      <c r="I20" s="63" t="s">
        <v>97</v>
      </c>
    </row>
    <row r="21" spans="1:1013" ht="18" customHeight="1" x14ac:dyDescent="0.25">
      <c r="A21" s="26">
        <v>1</v>
      </c>
      <c r="B21" s="29">
        <v>548</v>
      </c>
      <c r="C21" s="3">
        <f>IFERROR((VLOOKUP(B21,INSCRITOS!A:B,2,0)),"")</f>
        <v>104433</v>
      </c>
      <c r="D21" s="3" t="str">
        <f>IFERROR((VLOOKUP(B21,INSCRITOS!A:C,3,0)),"")</f>
        <v>INF</v>
      </c>
      <c r="E21" s="7" t="str">
        <f>IFERROR((VLOOKUP(B21,INSCRITOS!A:D,4,0)),"")</f>
        <v>Simão Vieira</v>
      </c>
      <c r="F21" s="3" t="str">
        <f>IFERROR((VLOOKUP(B21,INSCRITOS!A:F,6,0)),"")</f>
        <v>M</v>
      </c>
      <c r="G21" s="7" t="str">
        <f>IFERROR((VLOOKUP(B21,INSCRITOS!A:H,8,0)),"")</f>
        <v>Clube de Natação de Torres Novas</v>
      </c>
      <c r="H21" s="56">
        <v>100</v>
      </c>
      <c r="I21" s="67">
        <v>0.58194444444444449</v>
      </c>
    </row>
    <row r="22" spans="1:1013" ht="18" customHeight="1" x14ac:dyDescent="0.25">
      <c r="A22" s="26">
        <v>2</v>
      </c>
      <c r="B22" s="29">
        <v>1018</v>
      </c>
      <c r="C22" s="3">
        <f>IFERROR((VLOOKUP(B22,INSCRITOS!A:B,2,0)),"")</f>
        <v>105568</v>
      </c>
      <c r="D22" s="3" t="str">
        <f>IFERROR((VLOOKUP(B22,INSCRITOS!A:C,3,0)),"")</f>
        <v>INF</v>
      </c>
      <c r="E22" s="7" t="str">
        <f>IFERROR((VLOOKUP(B22,INSCRITOS!A:D,4,0)),"")</f>
        <v>Tomé Sentieiro</v>
      </c>
      <c r="F22" s="3" t="str">
        <f>IFERROR((VLOOKUP(B22,INSCRITOS!A:F,6,0)),"")</f>
        <v>M</v>
      </c>
      <c r="G22" s="7" t="str">
        <f>IFERROR((VLOOKUP(B22,INSCRITOS!A:H,8,0)),"")</f>
        <v>Clube de Natação de Torres Novas</v>
      </c>
      <c r="H22" s="56">
        <v>99</v>
      </c>
      <c r="I22" s="67">
        <v>0.62152777777777779</v>
      </c>
    </row>
    <row r="23" spans="1:1013" ht="18" customHeight="1" x14ac:dyDescent="0.25">
      <c r="A23" s="26">
        <v>3</v>
      </c>
      <c r="B23" s="29">
        <v>579</v>
      </c>
      <c r="C23" s="3">
        <f>IFERROR((VLOOKUP(B23,INSCRITOS!A:B,2,0)),"")</f>
        <v>103121</v>
      </c>
      <c r="D23" s="3" t="str">
        <f>IFERROR((VLOOKUP(B23,INSCRITOS!A:C,3,0)),"")</f>
        <v>INF</v>
      </c>
      <c r="E23" s="7" t="str">
        <f>IFERROR((VLOOKUP(B23,INSCRITOS!A:D,4,0)),"")</f>
        <v>Miguel Marques</v>
      </c>
      <c r="F23" s="3" t="str">
        <f>IFERROR((VLOOKUP(B23,INSCRITOS!A:F,6,0)),"")</f>
        <v>M</v>
      </c>
      <c r="G23" s="7" t="str">
        <f>IFERROR((VLOOKUP(B23,INSCRITOS!A:H,8,0)),"")</f>
        <v>Clube de Triatlo do Fundão</v>
      </c>
      <c r="H23" s="56">
        <v>98</v>
      </c>
      <c r="I23" s="67">
        <v>0.76944444444444438</v>
      </c>
    </row>
    <row r="24" spans="1:1013" ht="18" customHeight="1" x14ac:dyDescent="0.25">
      <c r="A24" s="4"/>
      <c r="C24" s="4"/>
      <c r="D24" s="4"/>
      <c r="F24" s="4"/>
      <c r="H24" s="10"/>
    </row>
    <row r="25" spans="1:1013" ht="18" customHeight="1" x14ac:dyDescent="0.25">
      <c r="A25" s="23" t="s">
        <v>14</v>
      </c>
      <c r="B25" s="23"/>
      <c r="C25" s="23"/>
      <c r="D25" s="23"/>
      <c r="E25" s="23"/>
      <c r="F25" s="23"/>
      <c r="G25" s="23"/>
      <c r="H25" s="23"/>
    </row>
    <row r="26" spans="1:1013" ht="18" customHeight="1" x14ac:dyDescent="0.25">
      <c r="A26" s="6" t="s">
        <v>9</v>
      </c>
      <c r="B26" s="20" t="s">
        <v>10</v>
      </c>
      <c r="C26" s="6" t="s">
        <v>1</v>
      </c>
      <c r="D26" s="6" t="s">
        <v>2</v>
      </c>
      <c r="E26" s="6" t="s">
        <v>3</v>
      </c>
      <c r="F26" s="6" t="s">
        <v>5</v>
      </c>
      <c r="G26" s="6" t="s">
        <v>7</v>
      </c>
      <c r="H26" s="6" t="s">
        <v>11</v>
      </c>
      <c r="I26" s="63" t="s">
        <v>97</v>
      </c>
    </row>
    <row r="27" spans="1:1013" ht="18" customHeight="1" x14ac:dyDescent="0.25">
      <c r="A27" s="3">
        <v>1</v>
      </c>
      <c r="B27" s="28">
        <v>1021</v>
      </c>
      <c r="C27" s="3">
        <f>IFERROR((VLOOKUP(B27,INSCRITOS!A:B,2,0)),"")</f>
        <v>105572</v>
      </c>
      <c r="D27" s="3" t="str">
        <f>IFERROR((VLOOKUP(B27,INSCRITOS!A:C,3,0)),"")</f>
        <v>INF</v>
      </c>
      <c r="E27" s="7" t="str">
        <f>IFERROR((VLOOKUP(B27,INSCRITOS!A:D,4,0)),"")</f>
        <v>Bárbara Rações</v>
      </c>
      <c r="F27" s="3" t="str">
        <f>IFERROR((VLOOKUP(B27,INSCRITOS!A:F,6,0)),"")</f>
        <v>F</v>
      </c>
      <c r="G27" s="7" t="str">
        <f>IFERROR((VLOOKUP(B27,INSCRITOS!A:H,8,0)),"")</f>
        <v>Clube Natação do Cartaxo/ Não Federado</v>
      </c>
      <c r="H27" s="56"/>
      <c r="I27" s="67">
        <v>0.61527777777777781</v>
      </c>
    </row>
    <row r="28" spans="1:1013" ht="18" customHeight="1" x14ac:dyDescent="0.25">
      <c r="A28" s="3">
        <v>2</v>
      </c>
      <c r="B28" s="28">
        <v>1075</v>
      </c>
      <c r="C28" s="3">
        <f>IFERROR((VLOOKUP(B28,INSCRITOS!A:B,2,0)),"")</f>
        <v>105843</v>
      </c>
      <c r="D28" s="3" t="str">
        <f>IFERROR((VLOOKUP(B28,INSCRITOS!A:C,3,0)),"")</f>
        <v>INF</v>
      </c>
      <c r="E28" s="7" t="str">
        <f>IFERROR((VLOOKUP(B28,INSCRITOS!A:D,4,0)),"")</f>
        <v>Joana Torres</v>
      </c>
      <c r="F28" s="3" t="str">
        <f>IFERROR((VLOOKUP(B28,INSCRITOS!A:F,6,0)),"")</f>
        <v>F</v>
      </c>
      <c r="G28" s="7" t="str">
        <f>IFERROR((VLOOKUP(B28,INSCRITOS!A:H,8,0)),"")</f>
        <v>Clube Triatlo de Abrantes</v>
      </c>
      <c r="H28" s="56">
        <v>100</v>
      </c>
      <c r="I28" s="67">
        <v>0.68541666666666667</v>
      </c>
    </row>
    <row r="29" spans="1:1013" ht="18" customHeight="1" x14ac:dyDescent="0.25">
      <c r="A29" s="3">
        <v>3</v>
      </c>
      <c r="B29" s="28">
        <v>235</v>
      </c>
      <c r="C29" s="3">
        <f>IFERROR((VLOOKUP(B29,INSCRITOS!A:B,2,0)),"")</f>
        <v>103342</v>
      </c>
      <c r="D29" s="3" t="str">
        <f>IFERROR((VLOOKUP(B29,INSCRITOS!A:C,3,0)),"")</f>
        <v>INF</v>
      </c>
      <c r="E29" s="7" t="str">
        <f>IFERROR((VLOOKUP(B29,INSCRITOS!A:D,4,0)),"")</f>
        <v>Ema Maria</v>
      </c>
      <c r="F29" s="3" t="str">
        <f>IFERROR((VLOOKUP(B29,INSCRITOS!A:F,6,0)),"")</f>
        <v>F</v>
      </c>
      <c r="G29" s="7" t="str">
        <f>IFERROR((VLOOKUP(B29,INSCRITOS!A:H,8,0)),"")</f>
        <v>Clube de Triatlo do Fundão</v>
      </c>
      <c r="H29" s="56">
        <v>99</v>
      </c>
      <c r="I29" s="67">
        <v>0.77638888888888891</v>
      </c>
    </row>
    <row r="30" spans="1:1013" ht="18" customHeight="1" x14ac:dyDescent="0.25">
      <c r="A30" s="3">
        <v>4</v>
      </c>
      <c r="B30" s="28">
        <v>909</v>
      </c>
      <c r="C30" s="3">
        <f>IFERROR((VLOOKUP(B30,INSCRITOS!A:B,2,0)),"")</f>
        <v>105270</v>
      </c>
      <c r="D30" s="3" t="str">
        <f>IFERROR((VLOOKUP(B30,INSCRITOS!A:C,3,0)),"")</f>
        <v>INF</v>
      </c>
      <c r="E30" s="7" t="str">
        <f>IFERROR((VLOOKUP(B30,INSCRITOS!A:D,4,0)),"")</f>
        <v>Inês Mesquita</v>
      </c>
      <c r="F30" s="3" t="str">
        <f>IFERROR((VLOOKUP(B30,INSCRITOS!A:F,6,0)),"")</f>
        <v>F</v>
      </c>
      <c r="G30" s="7" t="str">
        <f>IFERROR((VLOOKUP(B30,INSCRITOS!A:H,8,0)),"")</f>
        <v>Clube de Triatlo do Fundão</v>
      </c>
      <c r="H30" s="56">
        <v>98</v>
      </c>
      <c r="I30" s="67">
        <v>0.81180555555555556</v>
      </c>
    </row>
    <row r="31" spans="1:1013" ht="18" customHeight="1" x14ac:dyDescent="0.25">
      <c r="A31" s="3">
        <v>5</v>
      </c>
      <c r="B31" s="28">
        <v>2551</v>
      </c>
      <c r="C31" s="3">
        <f>IFERROR((VLOOKUP(B31,INSCRITOS!A:B,2,0)),"")</f>
        <v>0</v>
      </c>
      <c r="D31" s="3" t="str">
        <f>IFERROR((VLOOKUP(B31,INSCRITOS!A:C,3,0)),"")</f>
        <v>INF</v>
      </c>
      <c r="E31" s="7" t="str">
        <f>IFERROR((VLOOKUP(B31,INSCRITOS!A:D,4,0)),"")</f>
        <v>Inês Mariano</v>
      </c>
      <c r="F31" s="3" t="str">
        <f>IFERROR((VLOOKUP(B31,INSCRITOS!A:F,6,0)),"")</f>
        <v>F</v>
      </c>
      <c r="G31" s="77" t="str">
        <f>IFERROR((VLOOKUP(B31,INSCRITOS!A:H,8,0)),"")</f>
        <v>Clube Triatlo de Abrantes/ Não Federado</v>
      </c>
      <c r="H31" s="78"/>
      <c r="I31" s="67">
        <v>0.9916666666666667</v>
      </c>
    </row>
    <row r="32" spans="1:1013" ht="18" customHeight="1" x14ac:dyDescent="0.25">
      <c r="A32" s="13"/>
      <c r="B32" s="21"/>
      <c r="C32" s="13"/>
      <c r="D32" s="13"/>
      <c r="E32" s="13"/>
      <c r="F32" s="13"/>
      <c r="G32" s="13"/>
      <c r="H32" s="14"/>
    </row>
    <row r="33" spans="1:9" ht="18" customHeight="1" x14ac:dyDescent="0.25">
      <c r="A33" s="23" t="s">
        <v>15</v>
      </c>
      <c r="B33" s="23"/>
      <c r="C33" s="23"/>
      <c r="D33" s="23"/>
      <c r="E33" s="23"/>
      <c r="F33" s="23"/>
      <c r="G33" s="23"/>
      <c r="H33" s="23"/>
    </row>
    <row r="34" spans="1:9" ht="18" customHeight="1" x14ac:dyDescent="0.25">
      <c r="A34" s="6" t="s">
        <v>9</v>
      </c>
      <c r="B34" s="20" t="s">
        <v>10</v>
      </c>
      <c r="C34" s="6" t="s">
        <v>1</v>
      </c>
      <c r="D34" s="6" t="s">
        <v>2</v>
      </c>
      <c r="E34" s="6" t="s">
        <v>3</v>
      </c>
      <c r="F34" s="6" t="s">
        <v>5</v>
      </c>
      <c r="G34" s="6" t="s">
        <v>7</v>
      </c>
      <c r="H34" s="6" t="s">
        <v>11</v>
      </c>
      <c r="I34" s="63" t="s">
        <v>97</v>
      </c>
    </row>
    <row r="35" spans="1:9" ht="18" customHeight="1" x14ac:dyDescent="0.25">
      <c r="A35" s="3">
        <v>1</v>
      </c>
      <c r="B35" s="30">
        <v>943</v>
      </c>
      <c r="C35" s="3">
        <f>IFERROR((VLOOKUP(B35,INSCRITOS!A:B,2,0)),"")</f>
        <v>104059</v>
      </c>
      <c r="D35" s="3" t="str">
        <f>IFERROR((VLOOKUP(B35,INSCRITOS!A:C,3,0)),"")</f>
        <v>INI</v>
      </c>
      <c r="E35" s="7" t="str">
        <f>IFERROR((VLOOKUP(B35,INSCRITOS!A:D,4,0)),"")</f>
        <v>Afonso Seco</v>
      </c>
      <c r="F35" s="3" t="str">
        <f>IFERROR((VLOOKUP(B35,INSCRITOS!A:F,6,0)),"")</f>
        <v>M</v>
      </c>
      <c r="G35" s="7" t="str">
        <f>IFERROR((VLOOKUP(B35,INSCRITOS!A:H,8,0)),"")</f>
        <v>Clube Natação do Cartaxo/ Não Federado</v>
      </c>
      <c r="H35" s="56"/>
      <c r="I35" s="67">
        <v>0.50416666666666665</v>
      </c>
    </row>
    <row r="36" spans="1:9" ht="18" customHeight="1" x14ac:dyDescent="0.25">
      <c r="A36" s="3">
        <v>2</v>
      </c>
      <c r="B36" s="30">
        <v>1074</v>
      </c>
      <c r="C36" s="3">
        <f>IFERROR((VLOOKUP(B36,INSCRITOS!A:B,2,0)),"")</f>
        <v>105842</v>
      </c>
      <c r="D36" s="3" t="str">
        <f>IFERROR((VLOOKUP(B36,INSCRITOS!A:C,3,0)),"")</f>
        <v>INI</v>
      </c>
      <c r="E36" s="7" t="str">
        <f>IFERROR((VLOOKUP(B36,INSCRITOS!A:D,4,0)),"")</f>
        <v>João Torres</v>
      </c>
      <c r="F36" s="3" t="str">
        <f>IFERROR((VLOOKUP(B36,INSCRITOS!A:F,6,0)),"")</f>
        <v>M</v>
      </c>
      <c r="G36" s="7" t="str">
        <f>IFERROR((VLOOKUP(B36,INSCRITOS!A:H,8,0)),"")</f>
        <v>Clube Triatlo de Abrantes</v>
      </c>
      <c r="H36" s="56">
        <v>100</v>
      </c>
      <c r="I36" s="67">
        <v>0.50972222222222219</v>
      </c>
    </row>
    <row r="37" spans="1:9" ht="18" customHeight="1" x14ac:dyDescent="0.25">
      <c r="A37" s="3">
        <v>3</v>
      </c>
      <c r="B37" s="30">
        <v>157</v>
      </c>
      <c r="C37" s="3">
        <f>IFERROR((VLOOKUP(B37,INSCRITOS!A:B,2,0)),"")</f>
        <v>103300</v>
      </c>
      <c r="D37" s="3" t="str">
        <f>IFERROR((VLOOKUP(B37,INSCRITOS!A:C,3,0)),"")</f>
        <v>INI</v>
      </c>
      <c r="E37" s="7" t="str">
        <f>IFERROR((VLOOKUP(B37,INSCRITOS!A:D,4,0)),"")</f>
        <v>Leonardo Oliveira</v>
      </c>
      <c r="F37" s="3" t="str">
        <f>IFERROR((VLOOKUP(B37,INSCRITOS!A:F,6,0)),"")</f>
        <v>M</v>
      </c>
      <c r="G37" s="7" t="str">
        <f>IFERROR((VLOOKUP(B37,INSCRITOS!A:H,8,0)),"")</f>
        <v>Clube de Triatlo do Fundão</v>
      </c>
      <c r="H37" s="56">
        <v>99</v>
      </c>
      <c r="I37" s="67">
        <v>0.58124999999999993</v>
      </c>
    </row>
    <row r="38" spans="1:9" ht="18" customHeight="1" x14ac:dyDescent="0.25">
      <c r="A38" s="3">
        <v>4</v>
      </c>
      <c r="B38" s="30">
        <v>596</v>
      </c>
      <c r="C38" s="3">
        <f>IFERROR((VLOOKUP(B38,INSCRITOS!A:B,2,0)),"")</f>
        <v>104478</v>
      </c>
      <c r="D38" s="3" t="str">
        <f>IFERROR((VLOOKUP(B38,INSCRITOS!A:C,3,0)),"")</f>
        <v>INI</v>
      </c>
      <c r="E38" s="7" t="str">
        <f>IFERROR((VLOOKUP(B38,INSCRITOS!A:D,4,0)),"")</f>
        <v>António Gasalho</v>
      </c>
      <c r="F38" s="3" t="str">
        <f>IFERROR((VLOOKUP(B38,INSCRITOS!A:F,6,0)),"")</f>
        <v>M</v>
      </c>
      <c r="G38" s="7" t="str">
        <f>IFERROR((VLOOKUP(B38,INSCRITOS!A:H,8,0)),"")</f>
        <v>Clube de Natação de Torres Novas</v>
      </c>
      <c r="H38" s="56">
        <v>98</v>
      </c>
      <c r="I38" s="67">
        <v>0.60902777777777783</v>
      </c>
    </row>
    <row r="39" spans="1:9" ht="18" customHeight="1" x14ac:dyDescent="0.25">
      <c r="A39" s="3">
        <v>5</v>
      </c>
      <c r="B39" s="30">
        <v>2548</v>
      </c>
      <c r="C39" s="3">
        <f>IFERROR((VLOOKUP(B39,INSCRITOS!A:B,2,0)),"")</f>
        <v>0</v>
      </c>
      <c r="D39" s="3" t="str">
        <f>IFERROR((VLOOKUP(B39,INSCRITOS!A:C,3,0)),"")</f>
        <v>INI</v>
      </c>
      <c r="E39" s="7" t="str">
        <f>IFERROR((VLOOKUP(B39,INSCRITOS!A:D,4,0)),"")</f>
        <v>Tiago Mariano</v>
      </c>
      <c r="F39" s="3" t="str">
        <f>IFERROR((VLOOKUP(B39,INSCRITOS!A:F,6,0)),"")</f>
        <v>M</v>
      </c>
      <c r="G39" s="77" t="str">
        <f>IFERROR((VLOOKUP(B39,INSCRITOS!A:H,8,0)),"")</f>
        <v>Clube Triatlo de Abrantes/ Não Federado</v>
      </c>
      <c r="H39" s="78"/>
      <c r="I39" s="67">
        <v>0.66041666666666665</v>
      </c>
    </row>
    <row r="40" spans="1:9" ht="18" customHeight="1" x14ac:dyDescent="0.25">
      <c r="A40" s="3">
        <v>6</v>
      </c>
      <c r="B40" s="30">
        <v>2518</v>
      </c>
      <c r="C40" s="3">
        <f>IFERROR((VLOOKUP(B40,INSCRITOS!A:B,2,0)),"")</f>
        <v>106320</v>
      </c>
      <c r="D40" s="3" t="str">
        <f>IFERROR((VLOOKUP(B40,INSCRITOS!A:C,3,0)),"")</f>
        <v>INI</v>
      </c>
      <c r="E40" s="7" t="str">
        <f>IFERROR((VLOOKUP(B40,INSCRITOS!A:D,4,0)),"")</f>
        <v>João Neto Cruz</v>
      </c>
      <c r="F40" s="3" t="str">
        <f>IFERROR((VLOOKUP(B40,INSCRITOS!A:F,6,0)),"")</f>
        <v>M</v>
      </c>
      <c r="G40" s="77" t="str">
        <f>IFERROR((VLOOKUP(B40,INSCRITOS!A:H,8,0)),"")</f>
        <v>Clube de Natação de Torres Novas</v>
      </c>
      <c r="H40" s="78">
        <v>97</v>
      </c>
      <c r="I40" s="67">
        <v>0.71180555555555547</v>
      </c>
    </row>
    <row r="41" spans="1:9" ht="18" customHeight="1" x14ac:dyDescent="0.25">
      <c r="A41" s="11"/>
      <c r="C41" s="4"/>
      <c r="D41" s="4"/>
      <c r="F41" s="4"/>
    </row>
    <row r="42" spans="1:9" ht="18" customHeight="1" x14ac:dyDescent="0.25">
      <c r="A42" s="23" t="s">
        <v>16</v>
      </c>
      <c r="B42" s="23"/>
      <c r="C42" s="23"/>
      <c r="D42" s="23"/>
      <c r="E42" s="23"/>
      <c r="F42" s="23"/>
      <c r="G42" s="23"/>
      <c r="H42" s="23"/>
    </row>
    <row r="43" spans="1:9" ht="18" customHeight="1" x14ac:dyDescent="0.25">
      <c r="A43" s="6" t="s">
        <v>9</v>
      </c>
      <c r="B43" s="20" t="s">
        <v>10</v>
      </c>
      <c r="C43" s="6" t="s">
        <v>1</v>
      </c>
      <c r="D43" s="6" t="s">
        <v>2</v>
      </c>
      <c r="E43" s="6" t="s">
        <v>3</v>
      </c>
      <c r="F43" s="6" t="s">
        <v>5</v>
      </c>
      <c r="G43" s="6" t="s">
        <v>7</v>
      </c>
      <c r="H43" s="6" t="s">
        <v>11</v>
      </c>
      <c r="I43" s="63" t="s">
        <v>97</v>
      </c>
    </row>
    <row r="44" spans="1:9" ht="18" customHeight="1" x14ac:dyDescent="0.25">
      <c r="A44" s="3">
        <v>1</v>
      </c>
      <c r="B44" s="30">
        <v>673</v>
      </c>
      <c r="C44" s="3">
        <f>IFERROR((VLOOKUP(B44,INSCRITOS!A:B,2,0)),"")</f>
        <v>103703</v>
      </c>
      <c r="D44" s="3" t="str">
        <f>IFERROR((VLOOKUP(B44,INSCRITOS!A:C,3,0)),"")</f>
        <v>INI</v>
      </c>
      <c r="E44" s="7" t="str">
        <f>IFERROR((VLOOKUP(B44,INSCRITOS!A:D,4,0)),"")</f>
        <v>Sofia Corrêa</v>
      </c>
      <c r="F44" s="3" t="str">
        <f>IFERROR((VLOOKUP(B44,INSCRITOS!A:F,6,0)),"")</f>
        <v>F</v>
      </c>
      <c r="G44" s="7" t="str">
        <f>IFERROR((VLOOKUP(B44,INSCRITOS!A:H,8,0)),"")</f>
        <v>Clube Natação do Cartaxo</v>
      </c>
      <c r="H44" s="56">
        <v>100</v>
      </c>
      <c r="I44" s="67">
        <v>0.56597222222222221</v>
      </c>
    </row>
    <row r="45" spans="1:9" ht="18" customHeight="1" x14ac:dyDescent="0.25">
      <c r="A45" s="3">
        <v>2</v>
      </c>
      <c r="B45" s="30">
        <v>115</v>
      </c>
      <c r="C45" s="3">
        <f>IFERROR((VLOOKUP(B45,INSCRITOS!A:B,2,0)),"")</f>
        <v>102221</v>
      </c>
      <c r="D45" s="3" t="str">
        <f>IFERROR((VLOOKUP(B45,INSCRITOS!A:C,3,0)),"")</f>
        <v>INI</v>
      </c>
      <c r="E45" s="7" t="str">
        <f>IFERROR((VLOOKUP(B45,INSCRITOS!A:D,4,0)),"")</f>
        <v>Raquel Vital</v>
      </c>
      <c r="F45" s="3" t="str">
        <f>IFERROR((VLOOKUP(B45,INSCRITOS!A:F,6,0)),"")</f>
        <v>F</v>
      </c>
      <c r="G45" s="7" t="str">
        <f>IFERROR((VLOOKUP(B45,INSCRITOS!A:H,8,0)),"")</f>
        <v>Clube Triatlo de Abrantes</v>
      </c>
      <c r="H45" s="56">
        <v>99</v>
      </c>
      <c r="I45" s="67">
        <v>0.60763888888888895</v>
      </c>
    </row>
    <row r="46" spans="1:9" ht="18" customHeight="1" x14ac:dyDescent="0.25">
      <c r="A46" s="3">
        <v>3</v>
      </c>
      <c r="B46" s="30">
        <v>74</v>
      </c>
      <c r="C46" s="3">
        <f>IFERROR((VLOOKUP(B46,INSCRITOS!A:B,2,0)),"")</f>
        <v>100180</v>
      </c>
      <c r="D46" s="3" t="str">
        <f>IFERROR((VLOOKUP(B46,INSCRITOS!A:C,3,0)),"")</f>
        <v>INI</v>
      </c>
      <c r="E46" s="7" t="str">
        <f>IFERROR((VLOOKUP(B46,INSCRITOS!A:D,4,0)),"")</f>
        <v>Margarida Inácio</v>
      </c>
      <c r="F46" s="3" t="str">
        <f>IFERROR((VLOOKUP(B46,INSCRITOS!A:F,6,0)),"")</f>
        <v>F</v>
      </c>
      <c r="G46" s="7" t="str">
        <f>IFERROR((VLOOKUP(B46,INSCRITOS!A:H,8,0)),"")</f>
        <v>Clube de Natação de Torres Novas</v>
      </c>
      <c r="H46" s="56">
        <v>98</v>
      </c>
      <c r="I46" s="67">
        <v>0.73749999999999993</v>
      </c>
    </row>
    <row r="47" spans="1:9" ht="18" customHeight="1" x14ac:dyDescent="0.25">
      <c r="A47" s="3">
        <v>4</v>
      </c>
      <c r="B47" s="30">
        <v>1269</v>
      </c>
      <c r="C47" s="3">
        <f>IFERROR((VLOOKUP(B47,INSCRITOS!A:B,2,0)),"")</f>
        <v>106225</v>
      </c>
      <c r="D47" s="3" t="str">
        <f>IFERROR((VLOOKUP(B47,INSCRITOS!A:C,3,0)),"")</f>
        <v>INI</v>
      </c>
      <c r="E47" s="7" t="str">
        <f>IFERROR((VLOOKUP(B47,INSCRITOS!A:D,4,0)),"")</f>
        <v>Beatriz Pereira Gonçalves</v>
      </c>
      <c r="F47" s="3" t="str">
        <f>IFERROR((VLOOKUP(B47,INSCRITOS!A:F,6,0)),"")</f>
        <v>F</v>
      </c>
      <c r="G47" s="7" t="str">
        <f>IFERROR((VLOOKUP(B47,INSCRITOS!A:H,8,0)),"")</f>
        <v>Clube Triatlo de Abrantes</v>
      </c>
      <c r="H47" s="56">
        <v>97</v>
      </c>
      <c r="I47" s="67">
        <v>0.93402777777777779</v>
      </c>
    </row>
    <row r="48" spans="1:9" ht="18" customHeight="1" x14ac:dyDescent="0.25">
      <c r="A48" s="3">
        <v>5</v>
      </c>
      <c r="B48" s="30"/>
      <c r="C48" s="3" t="str">
        <f>IFERROR((VLOOKUP(B48,INSCRITOS!A:B,2,0)),"")</f>
        <v/>
      </c>
      <c r="D48" s="3" t="str">
        <f>IFERROR((VLOOKUP(B48,INSCRITOS!A:C,3,0)),"")</f>
        <v/>
      </c>
      <c r="E48" s="7" t="str">
        <f>IFERROR((VLOOKUP(B48,INSCRITOS!A:D,4,0)),"")</f>
        <v/>
      </c>
      <c r="F48" s="3" t="str">
        <f>IFERROR((VLOOKUP(B48,INSCRITOS!A:F,6,0)),"")</f>
        <v/>
      </c>
      <c r="G48" s="7" t="str">
        <f>IFERROR((VLOOKUP(B48,INSCRITOS!A:H,8,0)),"")</f>
        <v/>
      </c>
      <c r="H48" s="56"/>
      <c r="I48" s="27"/>
    </row>
    <row r="49" spans="1:9" ht="18" customHeight="1" x14ac:dyDescent="0.25">
      <c r="A49" s="3">
        <v>6</v>
      </c>
      <c r="B49" s="30"/>
      <c r="C49" s="3" t="str">
        <f>IFERROR((VLOOKUP(B49,INSCRITOS!A:B,2,0)),"")</f>
        <v/>
      </c>
      <c r="D49" s="3" t="str">
        <f>IFERROR((VLOOKUP(B49,INSCRITOS!A:C,3,0)),"")</f>
        <v/>
      </c>
      <c r="E49" s="7" t="str">
        <f>IFERROR((VLOOKUP(B49,INSCRITOS!A:D,4,0)),"")</f>
        <v/>
      </c>
      <c r="F49" s="3" t="str">
        <f>IFERROR((VLOOKUP(B49,INSCRITOS!A:F,6,0)),"")</f>
        <v/>
      </c>
      <c r="G49" s="7" t="str">
        <f>IFERROR((VLOOKUP(B49,INSCRITOS!A:H,8,0)),"")</f>
        <v/>
      </c>
      <c r="H49" s="56"/>
      <c r="I49" s="27"/>
    </row>
    <row r="50" spans="1:9" ht="18" customHeight="1" x14ac:dyDescent="0.25">
      <c r="A50" s="4"/>
      <c r="C50" s="4"/>
      <c r="D50" s="4"/>
      <c r="F50" s="4"/>
    </row>
    <row r="51" spans="1:9" ht="18" customHeight="1" x14ac:dyDescent="0.25">
      <c r="A51" s="4"/>
      <c r="C51" s="4"/>
      <c r="D51" s="4"/>
      <c r="F51" s="4"/>
    </row>
    <row r="52" spans="1:9" ht="18" customHeight="1" x14ac:dyDescent="0.25">
      <c r="A52" s="23" t="s">
        <v>17</v>
      </c>
      <c r="B52" s="23"/>
      <c r="C52" s="23"/>
      <c r="D52" s="23"/>
      <c r="E52" s="23"/>
      <c r="F52" s="23"/>
      <c r="G52" s="23"/>
      <c r="H52" s="23"/>
    </row>
    <row r="53" spans="1:9" ht="18" customHeight="1" x14ac:dyDescent="0.25">
      <c r="A53" s="6" t="s">
        <v>9</v>
      </c>
      <c r="B53" s="20" t="s">
        <v>10</v>
      </c>
      <c r="C53" s="6" t="s">
        <v>1</v>
      </c>
      <c r="D53" s="6" t="s">
        <v>2</v>
      </c>
      <c r="E53" s="6" t="s">
        <v>3</v>
      </c>
      <c r="F53" s="6" t="s">
        <v>5</v>
      </c>
      <c r="G53" s="6" t="s">
        <v>7</v>
      </c>
      <c r="H53" s="6" t="s">
        <v>11</v>
      </c>
      <c r="I53" s="63" t="s">
        <v>97</v>
      </c>
    </row>
    <row r="54" spans="1:9" ht="18" customHeight="1" x14ac:dyDescent="0.25">
      <c r="A54" s="3">
        <v>1</v>
      </c>
      <c r="B54" s="30">
        <v>131</v>
      </c>
      <c r="C54" s="3">
        <f>IFERROR((VLOOKUP(B54,INSCRITOS!A:B,2,0)),"")</f>
        <v>102204</v>
      </c>
      <c r="D54" s="3" t="str">
        <f>IFERROR((VLOOKUP(B54,INSCRITOS!A:C,3,0)),"")</f>
        <v>JUV</v>
      </c>
      <c r="E54" s="7" t="str">
        <f>IFERROR((VLOOKUP(B54,INSCRITOS!A:D,4,0)),"")</f>
        <v>João Mendes</v>
      </c>
      <c r="F54" s="3" t="str">
        <f>IFERROR((VLOOKUP(B54,INSCRITOS!A:F,6,0)),"")</f>
        <v>M</v>
      </c>
      <c r="G54" s="7" t="str">
        <f>IFERROR((VLOOKUP(B54,INSCRITOS!A:H,8,0)),"")</f>
        <v>Clube Triatlo de Abrantes</v>
      </c>
      <c r="H54" s="56">
        <v>100</v>
      </c>
      <c r="I54" s="67">
        <v>0.86111111111111116</v>
      </c>
    </row>
    <row r="55" spans="1:9" ht="18" customHeight="1" x14ac:dyDescent="0.25">
      <c r="A55" s="3">
        <f>A54+1</f>
        <v>2</v>
      </c>
      <c r="B55" s="30">
        <v>925</v>
      </c>
      <c r="C55" s="3">
        <f>IFERROR((VLOOKUP(B55,INSCRITOS!A:B,2,0)),"")</f>
        <v>102466</v>
      </c>
      <c r="D55" s="3" t="str">
        <f>IFERROR((VLOOKUP(B55,INSCRITOS!A:C,3,0)),"")</f>
        <v>JUV</v>
      </c>
      <c r="E55" s="7" t="str">
        <f>IFERROR((VLOOKUP(B55,INSCRITOS!A:D,4,0)),"")</f>
        <v>Manuel Soares Dias</v>
      </c>
      <c r="F55" s="3" t="str">
        <f>IFERROR((VLOOKUP(B55,INSCRITOS!A:F,6,0)),"")</f>
        <v>M</v>
      </c>
      <c r="G55" s="7" t="str">
        <f>IFERROR((VLOOKUP(B55,INSCRITOS!A:H,8,0)),"")</f>
        <v>Individual</v>
      </c>
      <c r="H55" s="56"/>
      <c r="I55" s="67">
        <v>0.88263888888888886</v>
      </c>
    </row>
    <row r="56" spans="1:9" ht="18" customHeight="1" x14ac:dyDescent="0.25">
      <c r="A56" s="3">
        <v>3</v>
      </c>
      <c r="B56" s="30">
        <v>1271</v>
      </c>
      <c r="C56" s="3">
        <f>IFERROR((VLOOKUP(B56,INSCRITOS!A:B,2,0)),"")</f>
        <v>106236</v>
      </c>
      <c r="D56" s="3" t="str">
        <f>IFERROR((VLOOKUP(B56,INSCRITOS!A:C,3,0)),"")</f>
        <v>JUV</v>
      </c>
      <c r="E56" s="7" t="str">
        <f>IFERROR((VLOOKUP(B56,INSCRITOS!A:D,4,0)),"")</f>
        <v>Bruno Figueiredo</v>
      </c>
      <c r="F56" s="3" t="str">
        <f>IFERROR((VLOOKUP(B56,INSCRITOS!A:F,6,0)),"")</f>
        <v>M</v>
      </c>
      <c r="G56" s="7" t="str">
        <f>IFERROR((VLOOKUP(B56,INSCRITOS!A:H,8,0)),"")</f>
        <v>Clube Triatlo de Abrantes</v>
      </c>
      <c r="H56" s="56">
        <v>99</v>
      </c>
      <c r="I56" s="67">
        <v>0.88958333333333339</v>
      </c>
    </row>
    <row r="57" spans="1:9" ht="18" customHeight="1" x14ac:dyDescent="0.25">
      <c r="A57" s="3">
        <v>4</v>
      </c>
      <c r="B57" s="30">
        <v>436</v>
      </c>
      <c r="C57" s="3">
        <f>IFERROR((VLOOKUP(B57,INSCRITOS!A:B,2,0)),"")</f>
        <v>103058</v>
      </c>
      <c r="D57" s="3" t="str">
        <f>IFERROR((VLOOKUP(B57,INSCRITOS!A:C,3,0)),"")</f>
        <v>JUV</v>
      </c>
      <c r="E57" s="7" t="str">
        <f>IFERROR((VLOOKUP(B57,INSCRITOS!A:D,4,0)),"")</f>
        <v>Tiago Carvalho</v>
      </c>
      <c r="F57" s="3" t="str">
        <f>IFERROR((VLOOKUP(B57,INSCRITOS!A:F,6,0)),"")</f>
        <v>M</v>
      </c>
      <c r="G57" s="7" t="str">
        <f>IFERROR((VLOOKUP(B57,INSCRITOS!A:H,8,0)),"")</f>
        <v>Clube Natação do Cartaxo</v>
      </c>
      <c r="H57" s="56">
        <v>98</v>
      </c>
      <c r="I57" s="67">
        <v>0.9194444444444444</v>
      </c>
    </row>
    <row r="58" spans="1:9" ht="18" customHeight="1" x14ac:dyDescent="0.25">
      <c r="A58" s="26">
        <v>5</v>
      </c>
      <c r="B58" s="30">
        <v>957</v>
      </c>
      <c r="C58" s="3">
        <f>IFERROR((VLOOKUP(B58,INSCRITOS!A:B,2,0)),"")</f>
        <v>104065</v>
      </c>
      <c r="D58" s="3" t="str">
        <f>IFERROR((VLOOKUP(B58,INSCRITOS!A:C,3,0)),"")</f>
        <v>JUV</v>
      </c>
      <c r="E58" s="7" t="str">
        <f>IFERROR((VLOOKUP(B58,INSCRITOS!A:D,4,0)),"")</f>
        <v>João Bandarra</v>
      </c>
      <c r="F58" s="3" t="str">
        <f>IFERROR((VLOOKUP(B58,INSCRITOS!A:F,6,0)),"")</f>
        <v>M</v>
      </c>
      <c r="G58" s="7" t="str">
        <f>IFERROR((VLOOKUP(B58,INSCRITOS!A:H,8,0)),"")</f>
        <v>Clube Triatlo de Abrantes</v>
      </c>
      <c r="H58" s="56">
        <v>97</v>
      </c>
      <c r="I58" s="70" t="s">
        <v>105</v>
      </c>
    </row>
    <row r="59" spans="1:9" ht="18" customHeight="1" x14ac:dyDescent="0.25">
      <c r="A59" s="26">
        <v>6</v>
      </c>
      <c r="B59" s="30">
        <v>426</v>
      </c>
      <c r="C59" s="3">
        <f>IFERROR((VLOOKUP(B59,INSCRITOS!A:B,2,0)),"")</f>
        <v>105631</v>
      </c>
      <c r="D59" s="3" t="str">
        <f>IFERROR((VLOOKUP(B59,INSCRITOS!A:C,3,0)),"")</f>
        <v>JUV</v>
      </c>
      <c r="E59" s="7" t="str">
        <f>IFERROR((VLOOKUP(B59,INSCRITOS!A:D,4,0)),"")</f>
        <v>Martim Morais</v>
      </c>
      <c r="F59" s="3" t="str">
        <f>IFERROR((VLOOKUP(B59,INSCRITOS!A:F,6,0)),"")</f>
        <v>M</v>
      </c>
      <c r="G59" s="7" t="str">
        <f>IFERROR((VLOOKUP(B59,INSCRITOS!A:H,8,0)),"")</f>
        <v>Clube Natação do Cartaxo</v>
      </c>
      <c r="H59" s="56">
        <v>96</v>
      </c>
      <c r="I59" s="70" t="s">
        <v>106</v>
      </c>
    </row>
    <row r="60" spans="1:9" ht="18" customHeight="1" x14ac:dyDescent="0.25">
      <c r="A60" s="4"/>
      <c r="B60" s="57"/>
      <c r="C60" s="4"/>
      <c r="D60" s="4"/>
      <c r="F60" s="4"/>
      <c r="H60" s="58"/>
    </row>
    <row r="61" spans="1:9" ht="18" customHeight="1" x14ac:dyDescent="0.25">
      <c r="A61" s="23" t="s">
        <v>18</v>
      </c>
      <c r="B61" s="23"/>
      <c r="C61" s="23"/>
      <c r="D61" s="23"/>
      <c r="E61" s="23"/>
      <c r="F61" s="23"/>
      <c r="G61" s="23"/>
      <c r="H61" s="23"/>
    </row>
    <row r="62" spans="1:9" ht="18" customHeight="1" x14ac:dyDescent="0.25">
      <c r="A62" s="6" t="s">
        <v>9</v>
      </c>
      <c r="B62" s="20" t="s">
        <v>10</v>
      </c>
      <c r="C62" s="6" t="s">
        <v>1</v>
      </c>
      <c r="D62" s="6" t="s">
        <v>2</v>
      </c>
      <c r="E62" s="6" t="s">
        <v>3</v>
      </c>
      <c r="F62" s="6" t="s">
        <v>5</v>
      </c>
      <c r="G62" s="6" t="s">
        <v>7</v>
      </c>
      <c r="H62" s="6" t="s">
        <v>11</v>
      </c>
      <c r="I62" s="63" t="s">
        <v>97</v>
      </c>
    </row>
    <row r="63" spans="1:9" ht="18" customHeight="1" x14ac:dyDescent="0.25">
      <c r="A63" s="3">
        <v>1</v>
      </c>
      <c r="B63" s="30">
        <v>28</v>
      </c>
      <c r="C63" s="3">
        <f>IFERROR((VLOOKUP(B63,INSCRITOS!A:B,2,0)),"")</f>
        <v>104085</v>
      </c>
      <c r="D63" s="3" t="str">
        <f>IFERROR((VLOOKUP(B63,INSCRITOS!A:C,3,0)),"")</f>
        <v>JUV</v>
      </c>
      <c r="E63" s="7" t="str">
        <f>IFERROR((VLOOKUP(B63,INSCRITOS!A:D,4,0)),"")</f>
        <v>Maria Gonçalves</v>
      </c>
      <c r="F63" s="3" t="str">
        <f>IFERROR((VLOOKUP(B63,INSCRITOS!A:F,6,0)),"")</f>
        <v>F</v>
      </c>
      <c r="G63" s="7" t="str">
        <f>IFERROR((VLOOKUP(B63,INSCRITOS!A:H,8,0)),"")</f>
        <v>Clube de Triatlo do Fundão</v>
      </c>
      <c r="H63" s="56">
        <v>100</v>
      </c>
      <c r="I63" s="67">
        <v>0.94444444444444453</v>
      </c>
    </row>
    <row r="64" spans="1:9" x14ac:dyDescent="0.25">
      <c r="A64" s="4"/>
      <c r="C64" s="4"/>
      <c r="D64" s="4"/>
      <c r="F64" s="4"/>
      <c r="H64" s="18"/>
    </row>
    <row r="65" spans="1:8" x14ac:dyDescent="0.25">
      <c r="A65" s="4"/>
      <c r="C65" s="4"/>
      <c r="D65" s="4"/>
      <c r="F65" s="4"/>
      <c r="H65" s="18"/>
    </row>
    <row r="66" spans="1:8" x14ac:dyDescent="0.25">
      <c r="G66" s="80" t="s">
        <v>108</v>
      </c>
      <c r="H66" s="79"/>
    </row>
    <row r="67" spans="1:8" x14ac:dyDescent="0.25">
      <c r="D67" s="73" t="s">
        <v>19</v>
      </c>
      <c r="E67" s="74"/>
      <c r="F67" s="75"/>
    </row>
    <row r="68" spans="1:8" x14ac:dyDescent="0.25">
      <c r="D68" s="1" t="s">
        <v>9</v>
      </c>
      <c r="E68" s="2" t="s">
        <v>7</v>
      </c>
      <c r="F68" s="1" t="s">
        <v>11</v>
      </c>
    </row>
    <row r="69" spans="1:8" x14ac:dyDescent="0.25">
      <c r="D69" s="50">
        <v>1</v>
      </c>
      <c r="E69" s="51" t="s">
        <v>36</v>
      </c>
      <c r="F69" s="52">
        <v>891</v>
      </c>
    </row>
    <row r="70" spans="1:8" x14ac:dyDescent="0.25">
      <c r="D70" s="50">
        <v>2</v>
      </c>
      <c r="E70" s="61" t="s">
        <v>38</v>
      </c>
      <c r="F70" s="52">
        <v>691</v>
      </c>
    </row>
    <row r="71" spans="1:8" x14ac:dyDescent="0.25">
      <c r="D71" s="50">
        <v>3</v>
      </c>
      <c r="E71" s="61" t="s">
        <v>37</v>
      </c>
      <c r="F71" s="52">
        <v>591</v>
      </c>
    </row>
    <row r="72" spans="1:8" x14ac:dyDescent="0.25">
      <c r="D72" s="53">
        <v>4</v>
      </c>
      <c r="E72" s="61" t="s">
        <v>35</v>
      </c>
      <c r="F72" s="52">
        <v>392</v>
      </c>
    </row>
  </sheetData>
  <sortState ref="E153:F158">
    <sortCondition descending="1" ref="F153:F158"/>
  </sortState>
  <mergeCells count="1">
    <mergeCell ref="D67:F67"/>
  </mergeCells>
  <printOptions horizontalCentered="1"/>
  <pageMargins left="0.51181102362204722" right="0.19685039370078741" top="0.55118110236220474" bottom="0.35433070866141736" header="0.11811023622047245" footer="0.11811023622047245"/>
  <pageSetup paperSize="9" scale="90" firstPageNumber="0" fitToHeight="0" orientation="landscape" horizontalDpi="4294967293" verticalDpi="4294967293" r:id="rId1"/>
  <rowBreaks count="4" manualBreakCount="4">
    <brk id="18" max="8" man="1"/>
    <brk id="32" max="8" man="1"/>
    <brk id="51" max="8" man="1"/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INSCRITOS</vt:lpstr>
      <vt:lpstr>Resultados</vt:lpstr>
      <vt:lpstr>INSCRITOS!Área_de_Impressão</vt:lpstr>
      <vt:lpstr>Resultados!Área_de_Impressão</vt:lpstr>
      <vt:lpstr>Resultados!Títulos_de_Impressão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2019-11-23T15:59:25Z</cp:lastPrinted>
  <dcterms:created xsi:type="dcterms:W3CDTF">2016-04-26T14:30:14Z</dcterms:created>
  <dcterms:modified xsi:type="dcterms:W3CDTF">2019-11-24T16:21:50Z</dcterms:modified>
  <dc:language>pt-PT</dc:language>
</cp:coreProperties>
</file>