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MÉDIO SUL\2019_06_16_Triatlo Jovem de Setúbal\INSCRIÇÕES E RESULTADOS\"/>
    </mc:Choice>
  </mc:AlternateContent>
  <bookViews>
    <workbookView xWindow="-15" yWindow="4050" windowWidth="20520" windowHeight="4095" tabRatio="801" firstSheet="1" activeTab="1"/>
  </bookViews>
  <sheets>
    <sheet name="INSCRITOS" sheetId="1" state="hidden" r:id="rId1"/>
    <sheet name="Estafetas" sheetId="15" r:id="rId2"/>
  </sheets>
  <definedNames>
    <definedName name="_xlnm._FilterDatabase" localSheetId="0" hidden="1">INSCRITOS!$A$1:$H$64</definedName>
    <definedName name="_xlnm.Print_Area" localSheetId="0">INSCRITOS!$A$1:$H$90</definedName>
  </definedNames>
  <calcPr calcId="152511"/>
</workbook>
</file>

<file path=xl/calcChain.xml><?xml version="1.0" encoding="utf-8"?>
<calcChain xmlns="http://schemas.openxmlformats.org/spreadsheetml/2006/main">
  <c r="H33" i="15" l="1"/>
  <c r="H32" i="15"/>
  <c r="H30" i="15"/>
  <c r="H31" i="15"/>
  <c r="C25" i="15"/>
  <c r="D25" i="15"/>
  <c r="E25" i="15"/>
  <c r="F25" i="15"/>
  <c r="G25" i="15"/>
  <c r="C26" i="15"/>
  <c r="D26" i="15"/>
  <c r="E26" i="15"/>
  <c r="F26" i="15"/>
  <c r="G26" i="15"/>
  <c r="C21" i="15"/>
  <c r="D21" i="15"/>
  <c r="E21" i="15"/>
  <c r="F21" i="15"/>
  <c r="G21" i="15"/>
  <c r="C22" i="15"/>
  <c r="D22" i="15"/>
  <c r="E22" i="15"/>
  <c r="F22" i="15"/>
  <c r="G22" i="15"/>
  <c r="C23" i="15"/>
  <c r="D23" i="15"/>
  <c r="E23" i="15"/>
  <c r="F23" i="15"/>
  <c r="G23" i="15"/>
  <c r="C24" i="15"/>
  <c r="D24" i="15"/>
  <c r="E24" i="15"/>
  <c r="F24" i="15"/>
  <c r="G24" i="15"/>
  <c r="H34" i="15" l="1"/>
  <c r="C17" i="15" l="1"/>
  <c r="D17" i="15"/>
  <c r="E17" i="15"/>
  <c r="F17" i="15"/>
  <c r="G17" i="15"/>
  <c r="C18" i="15"/>
  <c r="D18" i="15"/>
  <c r="E18" i="15"/>
  <c r="F18" i="15"/>
  <c r="G18" i="15"/>
  <c r="C19" i="15"/>
  <c r="D19" i="15"/>
  <c r="E19" i="15"/>
  <c r="F19" i="15"/>
  <c r="G19" i="15"/>
  <c r="C20" i="15"/>
  <c r="D20" i="15"/>
  <c r="E20" i="15"/>
  <c r="F20" i="15"/>
  <c r="G20" i="15"/>
  <c r="G16" i="15" l="1"/>
  <c r="F16" i="15"/>
  <c r="E16" i="15"/>
  <c r="D16" i="15"/>
  <c r="C16" i="15"/>
  <c r="G15" i="15"/>
  <c r="F15" i="15"/>
  <c r="E15" i="15"/>
  <c r="D15" i="15"/>
  <c r="C15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</calcChain>
</file>

<file path=xl/sharedStrings.xml><?xml version="1.0" encoding="utf-8"?>
<sst xmlns="http://schemas.openxmlformats.org/spreadsheetml/2006/main" count="303" uniqueCount="111">
  <si>
    <t>Dorsal</t>
  </si>
  <si>
    <t>Licença</t>
  </si>
  <si>
    <t>Escalão</t>
  </si>
  <si>
    <t>Nome</t>
  </si>
  <si>
    <t>Data Nasc.</t>
  </si>
  <si>
    <t>Género</t>
  </si>
  <si>
    <t>Clube</t>
  </si>
  <si>
    <t>Pos</t>
  </si>
  <si>
    <t>Pontos</t>
  </si>
  <si>
    <t>CLASSIFICAÇÃO POR CLUBES</t>
  </si>
  <si>
    <t>Posição</t>
  </si>
  <si>
    <t>F</t>
  </si>
  <si>
    <t>Equipa (A, B, C, D, etc)</t>
  </si>
  <si>
    <t>ESTAFETAS</t>
  </si>
  <si>
    <t>1º Agrup</t>
  </si>
  <si>
    <t>2º Agrup</t>
  </si>
  <si>
    <t>1º Agrupamento BENJAMINS e INFANTIS</t>
  </si>
  <si>
    <t>Equipa</t>
  </si>
  <si>
    <t>M</t>
  </si>
  <si>
    <t>1º Agrupamento (nascidos em 2008 a 2012)</t>
  </si>
  <si>
    <t>16 de Junho de 2019</t>
  </si>
  <si>
    <t xml:space="preserve"> I Triatlo Jovem de Setúbal - Circuito Jovem Região Médio Sul - 5ª Etapa</t>
  </si>
  <si>
    <t>2º Agrupamento INICIADOS, JUVENIS e CADETES</t>
  </si>
  <si>
    <t>2º Agrupamento (nascidos em 2002 e 2007):</t>
  </si>
  <si>
    <t>Laura Ribeiro</t>
  </si>
  <si>
    <t>Santiago Pereira</t>
  </si>
  <si>
    <t>Miguel Borregana</t>
  </si>
  <si>
    <t>Filipe Carvalho</t>
  </si>
  <si>
    <t>César Amândio</t>
  </si>
  <si>
    <t>Mariana Poeira</t>
  </si>
  <si>
    <t>Rita Santos</t>
  </si>
  <si>
    <t>Pedro Ribeiro</t>
  </si>
  <si>
    <t>Artur Ogando</t>
  </si>
  <si>
    <t>Beatriz Santos</t>
  </si>
  <si>
    <t>Gaspar Silva</t>
  </si>
  <si>
    <t>Beatriz Borregana</t>
  </si>
  <si>
    <t>Guilherme Gomes</t>
  </si>
  <si>
    <t>Maria Pisco</t>
  </si>
  <si>
    <t>Tiago Lopes</t>
  </si>
  <si>
    <t>João Reis</t>
  </si>
  <si>
    <t>Maria Lopes</t>
  </si>
  <si>
    <t>Lusitano Setúbal A</t>
  </si>
  <si>
    <t>Lusitano Setúbal B</t>
  </si>
  <si>
    <t>Lusitano Setúbal C</t>
  </si>
  <si>
    <t>Lusitano Setúbal D</t>
  </si>
  <si>
    <t>Lusitano Setúbal E</t>
  </si>
  <si>
    <t>Martim Maquinista</t>
  </si>
  <si>
    <t>Rafaela Pratas</t>
  </si>
  <si>
    <t>Alexandre Maquinista</t>
  </si>
  <si>
    <t>Dinis Shevchun</t>
  </si>
  <si>
    <t>Pedro Matias</t>
  </si>
  <si>
    <t>Huno Nunes</t>
  </si>
  <si>
    <t>Iris Pratas</t>
  </si>
  <si>
    <t>João Gonçalves</t>
  </si>
  <si>
    <t>Vanda Stanislavskiy</t>
  </si>
  <si>
    <t>REPSOL TRIATLO A</t>
  </si>
  <si>
    <t>REPSOL TRIATLO B</t>
  </si>
  <si>
    <t>REPSOL TRIATLO C</t>
  </si>
  <si>
    <t>Vasco Matias</t>
  </si>
  <si>
    <t>26-012009</t>
  </si>
  <si>
    <t>Margarida Magro</t>
  </si>
  <si>
    <t>Guilherme Marques</t>
  </si>
  <si>
    <t>Miguel Hudak</t>
  </si>
  <si>
    <t>António Palmeiro</t>
  </si>
  <si>
    <t>Jose Mira</t>
  </si>
  <si>
    <t>Luis Pereira</t>
  </si>
  <si>
    <t>Angela Pardinho</t>
  </si>
  <si>
    <t>Simão Varela</t>
  </si>
  <si>
    <t>Salvador</t>
  </si>
  <si>
    <t>Diogo Nepomuceno</t>
  </si>
  <si>
    <t>João Cruz</t>
  </si>
  <si>
    <t>Inês Santos</t>
  </si>
  <si>
    <t>Dinis figueiredo</t>
  </si>
  <si>
    <t>Leonor Riscado</t>
  </si>
  <si>
    <t>Guilherme Alves</t>
  </si>
  <si>
    <t>Francisco Magro</t>
  </si>
  <si>
    <t>André Nepomuceno</t>
  </si>
  <si>
    <t>Maria Pires</t>
  </si>
  <si>
    <t>Diana Mira</t>
  </si>
  <si>
    <t>Diogo Marques</t>
  </si>
  <si>
    <t>Gonçalo Raposo</t>
  </si>
  <si>
    <t>Diana Galinhola</t>
  </si>
  <si>
    <t>João Padeiro</t>
  </si>
  <si>
    <t>Pedro Cintra</t>
  </si>
  <si>
    <t>Tomas Pascoal</t>
  </si>
  <si>
    <t>Rodrigo Calado</t>
  </si>
  <si>
    <t>Escola Triatlo Santo António Évora A</t>
  </si>
  <si>
    <t>Escola Triatlo Santo António Évora - EXTRA</t>
  </si>
  <si>
    <t>Escola Triatlo Santo António Évora B</t>
  </si>
  <si>
    <t>Escola Triatlo Santo António Évora C</t>
  </si>
  <si>
    <t>Escola Triatlo Santo António Évora D</t>
  </si>
  <si>
    <t>Escola Triatlo Santo António Évora E</t>
  </si>
  <si>
    <t>Escola Triatlo Santo António Évora F</t>
  </si>
  <si>
    <t>Afonso Machita</t>
  </si>
  <si>
    <t>Vasco Paisana</t>
  </si>
  <si>
    <t>Leonardo Alegria</t>
  </si>
  <si>
    <t>Pedro Paisana</t>
  </si>
  <si>
    <t>Clube Desportivo e Recreativo Ribeirinho da Baixa da Banheira</t>
  </si>
  <si>
    <t>Tiago Marques</t>
  </si>
  <si>
    <t>Natação</t>
  </si>
  <si>
    <t>Corrida</t>
  </si>
  <si>
    <t>Ciclismo</t>
  </si>
  <si>
    <t>Leonor Medronheira</t>
  </si>
  <si>
    <t>Joana Paisana</t>
  </si>
  <si>
    <t>Tiago Tomás Ruivo</t>
  </si>
  <si>
    <t>Edgar Barata</t>
  </si>
  <si>
    <t>Lusitano Setúbal F - EXTRA</t>
  </si>
  <si>
    <t>Lusitano</t>
  </si>
  <si>
    <t>Escola Triatlo Santo António Évora</t>
  </si>
  <si>
    <t>REPSOL TRIATLO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</si>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</sst>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0" fontId="4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8" applyNumberFormat="0" applyAlignment="0" applyProtection="0"/>
    <xf numFmtId="0" fontId="22" fillId="8" borderId="9" applyNumberFormat="0" applyAlignment="0" applyProtection="0"/>
    <xf numFmtId="0" fontId="23" fillId="8" borderId="8" applyNumberFormat="0" applyAlignment="0" applyProtection="0"/>
    <xf numFmtId="0" fontId="24" fillId="0" borderId="10" applyNumberFormat="0" applyFill="0" applyAlignment="0" applyProtection="0"/>
    <xf numFmtId="0" fontId="25" fillId="9" borderId="11" applyNumberFormat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</cellStyleXfs>
  <cellXfs count="11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1" fillId="0" borderId="14" xfId="46" applyNumberFormat="1" applyFont="1" applyFill="1" applyBorder="1" applyAlignment="1">
      <alignment horizontal="center" vertical="center" shrinkToFit="1"/>
    </xf>
    <xf numFmtId="0" fontId="31" fillId="0" borderId="14" xfId="46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32" fillId="0" borderId="14" xfId="46" applyFont="1" applyFill="1" applyBorder="1" applyAlignment="1">
      <alignment horizontal="center" vertical="center" shrinkToFit="1"/>
    </xf>
    <xf numFmtId="0" fontId="32" fillId="0" borderId="14" xfId="46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35" borderId="0" xfId="0" applyFont="1" applyFill="1" applyBorder="1" applyAlignment="1">
      <alignment horizontal="center" vertical="center"/>
    </xf>
    <xf numFmtId="0" fontId="9" fillId="35" borderId="0" xfId="0" applyFont="1" applyFill="1" applyBorder="1" applyAlignment="1">
      <alignment horizontal="left" vertical="center"/>
    </xf>
    <xf numFmtId="0" fontId="11" fillId="35" borderId="0" xfId="0" applyFont="1" applyFill="1" applyBorder="1" applyAlignment="1">
      <alignment horizontal="center" vertical="center"/>
    </xf>
    <xf numFmtId="0" fontId="11" fillId="35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36" borderId="0" xfId="0" applyFont="1" applyFill="1" applyBorder="1" applyAlignment="1">
      <alignment vertical="center"/>
    </xf>
    <xf numFmtId="0" fontId="5" fillId="36" borderId="0" xfId="0" applyFont="1" applyFill="1" applyBorder="1" applyAlignment="1">
      <alignment horizontal="center" vertical="center"/>
    </xf>
    <xf numFmtId="0" fontId="6" fillId="36" borderId="0" xfId="0" applyFont="1" applyFill="1" applyBorder="1" applyAlignment="1">
      <alignment vertical="center"/>
    </xf>
    <xf numFmtId="0" fontId="9" fillId="36" borderId="0" xfId="0" applyFont="1" applyFill="1" applyBorder="1" applyAlignment="1">
      <alignment horizontal="center" vertical="center"/>
    </xf>
    <xf numFmtId="45" fontId="9" fillId="36" borderId="0" xfId="0" applyNumberFormat="1" applyFont="1" applyFill="1" applyBorder="1" applyAlignment="1">
      <alignment horizontal="center" vertical="center"/>
    </xf>
    <xf numFmtId="0" fontId="9" fillId="37" borderId="0" xfId="0" applyFont="1" applyFill="1" applyBorder="1" applyAlignment="1">
      <alignment horizontal="center" vertical="center"/>
    </xf>
    <xf numFmtId="0" fontId="11" fillId="37" borderId="0" xfId="0" applyFont="1" applyFill="1" applyBorder="1" applyAlignment="1">
      <alignment horizontal="center" vertical="center"/>
    </xf>
    <xf numFmtId="0" fontId="6" fillId="37" borderId="0" xfId="0" applyFont="1" applyFill="1" applyAlignment="1">
      <alignment vertical="center"/>
    </xf>
    <xf numFmtId="0" fontId="33" fillId="37" borderId="0" xfId="0" applyFont="1" applyFill="1" applyBorder="1" applyAlignment="1">
      <alignment horizontal="center" vertical="center"/>
    </xf>
    <xf numFmtId="0" fontId="11" fillId="37" borderId="0" xfId="0" applyFont="1" applyFill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14" fontId="35" fillId="0" borderId="14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14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center"/>
    </xf>
    <xf numFmtId="0" fontId="3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35" fillId="0" borderId="14" xfId="0" applyFont="1" applyBorder="1"/>
    <xf numFmtId="0" fontId="37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0" fillId="38" borderId="14" xfId="0" applyFont="1" applyFill="1" applyBorder="1" applyAlignment="1">
      <alignment horizontal="left" vertical="center"/>
    </xf>
    <xf numFmtId="14" fontId="10" fillId="38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35" fillId="0" borderId="14" xfId="0" applyFont="1" applyFill="1" applyBorder="1"/>
    <xf numFmtId="0" fontId="3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/>
    </xf>
    <xf numFmtId="14" fontId="35" fillId="0" borderId="16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left" vertical="center"/>
    </xf>
    <xf numFmtId="0" fontId="3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left" vertical="center"/>
    </xf>
    <xf numFmtId="14" fontId="35" fillId="0" borderId="18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14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left" vertical="center"/>
    </xf>
    <xf numFmtId="14" fontId="35" fillId="3" borderId="14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center" vertical="center"/>
    </xf>
    <xf numFmtId="0" fontId="35" fillId="0" borderId="0" xfId="0" applyFont="1" applyBorder="1"/>
    <xf numFmtId="14" fontId="0" fillId="0" borderId="14" xfId="0" applyNumberFormat="1" applyBorder="1"/>
    <xf numFmtId="0" fontId="10" fillId="0" borderId="0" xfId="0" applyFont="1" applyBorder="1" applyAlignment="1">
      <alignment horizontal="center"/>
    </xf>
    <xf numFmtId="0" fontId="35" fillId="39" borderId="1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35" fillId="39" borderId="14" xfId="0" applyFont="1" applyFill="1" applyBorder="1"/>
    <xf numFmtId="14" fontId="35" fillId="39" borderId="14" xfId="0" applyNumberFormat="1" applyFont="1" applyFill="1" applyBorder="1" applyAlignment="1">
      <alignment horizontal="center" vertical="center"/>
    </xf>
    <xf numFmtId="0" fontId="35" fillId="39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12" fillId="3" borderId="14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1" fillId="0" borderId="0" xfId="46" applyNumberFormat="1" applyFont="1" applyFill="1" applyBorder="1" applyAlignment="1">
      <alignment horizontal="center" vertical="center" shrinkToFit="1"/>
    </xf>
    <xf numFmtId="0" fontId="31" fillId="0" borderId="0" xfId="46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zoomScaleSheetLayoutView="100" workbookViewId="0">
      <pane ySplit="1" topLeftCell="A56" activePane="bottomLeft" state="frozen"/>
      <selection pane="bottomLeft" activeCell="A44" sqref="A44"/>
    </sheetView>
  </sheetViews>
  <sheetFormatPr defaultColWidth="9.140625" defaultRowHeight="15" x14ac:dyDescent="0.25"/>
  <cols>
    <col min="1" max="1" width="7.7109375" style="23" customWidth="1"/>
    <col min="2" max="2" width="9.140625" style="23" customWidth="1"/>
    <col min="3" max="3" width="11" style="23" customWidth="1"/>
    <col min="4" max="4" width="21.7109375" style="24" bestFit="1" customWidth="1"/>
    <col min="5" max="5" width="12.7109375" style="23" customWidth="1"/>
    <col min="6" max="6" width="7.7109375" style="23" bestFit="1" customWidth="1"/>
    <col min="7" max="7" width="4.5703125" style="23" customWidth="1"/>
    <col min="8" max="8" width="59.28515625" style="30" customWidth="1"/>
    <col min="9" max="16384" width="9.140625" style="22"/>
  </cols>
  <sheetData>
    <row r="1" spans="1:9" ht="18" customHeight="1" x14ac:dyDescent="0.25">
      <c r="A1" s="27"/>
      <c r="B1" s="28"/>
      <c r="C1" s="28"/>
      <c r="D1" s="26" t="s">
        <v>13</v>
      </c>
      <c r="E1" s="28"/>
      <c r="F1" s="28"/>
      <c r="G1" s="28"/>
      <c r="H1" s="29"/>
    </row>
    <row r="2" spans="1:9" ht="31.5" customHeight="1" x14ac:dyDescent="0.25">
      <c r="A2" s="107" t="s">
        <v>19</v>
      </c>
      <c r="B2" s="107"/>
      <c r="C2" s="107"/>
      <c r="D2" s="107"/>
      <c r="E2" s="25"/>
      <c r="F2" s="25"/>
    </row>
    <row r="3" spans="1:9" ht="18.75" customHeight="1" x14ac:dyDescent="0.25">
      <c r="A3" s="69" t="s">
        <v>0</v>
      </c>
      <c r="B3" s="69" t="s">
        <v>1</v>
      </c>
      <c r="C3" s="70" t="s">
        <v>14</v>
      </c>
      <c r="D3" s="69" t="s">
        <v>3</v>
      </c>
      <c r="E3" s="69" t="s">
        <v>4</v>
      </c>
      <c r="F3" s="69" t="s">
        <v>5</v>
      </c>
      <c r="G3" s="70"/>
      <c r="H3" s="69" t="s">
        <v>12</v>
      </c>
    </row>
    <row r="4" spans="1:9" ht="15" customHeight="1" x14ac:dyDescent="0.25">
      <c r="A4" s="41">
        <v>45</v>
      </c>
      <c r="B4" s="41">
        <v>104125</v>
      </c>
      <c r="C4" s="42" t="s">
        <v>14</v>
      </c>
      <c r="D4" s="43" t="s">
        <v>24</v>
      </c>
      <c r="E4" s="44">
        <v>39944</v>
      </c>
      <c r="F4" s="41" t="s">
        <v>11</v>
      </c>
      <c r="G4" s="42"/>
      <c r="H4" s="43" t="s">
        <v>41</v>
      </c>
    </row>
    <row r="5" spans="1:9" ht="15" customHeight="1" x14ac:dyDescent="0.25">
      <c r="A5" s="41">
        <v>917</v>
      </c>
      <c r="B5" s="41">
        <v>104029</v>
      </c>
      <c r="C5" s="42" t="s">
        <v>14</v>
      </c>
      <c r="D5" s="43" t="s">
        <v>25</v>
      </c>
      <c r="E5" s="44">
        <v>39584</v>
      </c>
      <c r="F5" s="41" t="s">
        <v>18</v>
      </c>
      <c r="G5" s="42"/>
      <c r="H5" s="43" t="s">
        <v>41</v>
      </c>
    </row>
    <row r="6" spans="1:9" ht="15" customHeight="1" x14ac:dyDescent="0.25">
      <c r="A6" s="41">
        <v>1014</v>
      </c>
      <c r="B6" s="41">
        <v>105807</v>
      </c>
      <c r="C6" s="42" t="s">
        <v>14</v>
      </c>
      <c r="D6" s="43" t="s">
        <v>26</v>
      </c>
      <c r="E6" s="44">
        <v>40791</v>
      </c>
      <c r="F6" s="41" t="s">
        <v>18</v>
      </c>
      <c r="G6" s="42"/>
      <c r="H6" s="43" t="s">
        <v>41</v>
      </c>
    </row>
    <row r="7" spans="1:9" ht="15" customHeight="1" x14ac:dyDescent="0.25">
      <c r="A7" s="45"/>
      <c r="B7" s="45"/>
      <c r="C7" s="12"/>
      <c r="D7" s="46"/>
      <c r="E7" s="47"/>
      <c r="F7" s="45"/>
      <c r="G7" s="12"/>
      <c r="H7" s="48"/>
    </row>
    <row r="8" spans="1:9" ht="15" customHeight="1" x14ac:dyDescent="0.25">
      <c r="A8" s="41">
        <v>167</v>
      </c>
      <c r="B8" s="41">
        <v>103871</v>
      </c>
      <c r="C8" s="42" t="s">
        <v>14</v>
      </c>
      <c r="D8" s="43" t="s">
        <v>46</v>
      </c>
      <c r="E8" s="44">
        <v>39515</v>
      </c>
      <c r="F8" s="41" t="s">
        <v>18</v>
      </c>
      <c r="G8" s="42"/>
      <c r="H8" s="49" t="s">
        <v>55</v>
      </c>
    </row>
    <row r="9" spans="1:9" ht="15" customHeight="1" x14ac:dyDescent="0.25">
      <c r="A9" s="41">
        <v>1026</v>
      </c>
      <c r="B9" s="41">
        <v>105697</v>
      </c>
      <c r="C9" s="42" t="s">
        <v>14</v>
      </c>
      <c r="D9" s="43" t="s">
        <v>47</v>
      </c>
      <c r="E9" s="44">
        <v>41264</v>
      </c>
      <c r="F9" s="41" t="s">
        <v>11</v>
      </c>
      <c r="G9" s="42"/>
      <c r="H9" s="49" t="s">
        <v>55</v>
      </c>
    </row>
    <row r="10" spans="1:9" ht="15" customHeight="1" x14ac:dyDescent="0.25">
      <c r="A10" s="41">
        <v>554</v>
      </c>
      <c r="B10" s="41">
        <v>103873</v>
      </c>
      <c r="C10" s="42" t="s">
        <v>14</v>
      </c>
      <c r="D10" s="43" t="s">
        <v>48</v>
      </c>
      <c r="E10" s="44">
        <v>40326</v>
      </c>
      <c r="F10" s="41" t="s">
        <v>18</v>
      </c>
      <c r="G10" s="42"/>
      <c r="H10" s="49" t="s">
        <v>55</v>
      </c>
    </row>
    <row r="11" spans="1:9" ht="15" customHeight="1" x14ac:dyDescent="0.25">
      <c r="A11" s="50"/>
      <c r="B11" s="50"/>
      <c r="C11" s="51"/>
      <c r="D11" s="50"/>
      <c r="E11" s="50"/>
      <c r="F11" s="50"/>
      <c r="G11" s="51"/>
      <c r="H11" s="52"/>
    </row>
    <row r="12" spans="1:9" ht="15" customHeight="1" x14ac:dyDescent="0.25">
      <c r="A12" s="53">
        <v>152</v>
      </c>
      <c r="B12" s="53">
        <v>104889</v>
      </c>
      <c r="C12" s="42" t="s">
        <v>14</v>
      </c>
      <c r="D12" s="49" t="s">
        <v>58</v>
      </c>
      <c r="E12" s="54" t="s">
        <v>59</v>
      </c>
      <c r="F12" s="53" t="s">
        <v>18</v>
      </c>
      <c r="G12" s="42"/>
      <c r="H12" s="55" t="s">
        <v>86</v>
      </c>
    </row>
    <row r="13" spans="1:9" ht="15" customHeight="1" x14ac:dyDescent="0.25">
      <c r="A13" s="53">
        <v>5503</v>
      </c>
      <c r="B13" s="53">
        <v>105123</v>
      </c>
      <c r="C13" s="42" t="s">
        <v>14</v>
      </c>
      <c r="D13" s="49" t="s">
        <v>60</v>
      </c>
      <c r="E13" s="54">
        <v>40747</v>
      </c>
      <c r="F13" s="54" t="s">
        <v>11</v>
      </c>
      <c r="G13" s="42"/>
      <c r="H13" s="55" t="s">
        <v>86</v>
      </c>
    </row>
    <row r="14" spans="1:9" ht="15" customHeight="1" x14ac:dyDescent="0.25">
      <c r="A14" s="53">
        <v>64</v>
      </c>
      <c r="B14" s="56">
        <v>103202</v>
      </c>
      <c r="C14" s="42" t="s">
        <v>14</v>
      </c>
      <c r="D14" s="49" t="s">
        <v>61</v>
      </c>
      <c r="E14" s="54">
        <v>39504</v>
      </c>
      <c r="F14" s="54" t="s">
        <v>18</v>
      </c>
      <c r="G14" s="42"/>
      <c r="H14" s="55" t="s">
        <v>86</v>
      </c>
    </row>
    <row r="15" spans="1:9" ht="15" customHeight="1" x14ac:dyDescent="0.25">
      <c r="A15" s="50"/>
      <c r="B15" s="50"/>
      <c r="C15" s="51"/>
      <c r="D15" s="52"/>
      <c r="E15" s="50"/>
      <c r="F15" s="50"/>
      <c r="G15" s="51"/>
      <c r="H15" s="52"/>
    </row>
    <row r="16" spans="1:9" ht="15" customHeight="1" x14ac:dyDescent="0.25">
      <c r="A16" s="53">
        <v>5514</v>
      </c>
      <c r="B16" s="57">
        <v>105124</v>
      </c>
      <c r="C16" s="42" t="s">
        <v>14</v>
      </c>
      <c r="D16" s="49" t="s">
        <v>104</v>
      </c>
      <c r="E16" s="54">
        <v>40775</v>
      </c>
      <c r="F16" s="54" t="s">
        <v>18</v>
      </c>
      <c r="G16" s="42"/>
      <c r="H16" s="55" t="s">
        <v>87</v>
      </c>
      <c r="I16" s="22">
        <v>615</v>
      </c>
    </row>
    <row r="17" spans="1:9" ht="15" customHeight="1" x14ac:dyDescent="0.25">
      <c r="A17" s="53">
        <v>5503</v>
      </c>
      <c r="B17" s="53">
        <v>105122</v>
      </c>
      <c r="C17" s="42" t="s">
        <v>14</v>
      </c>
      <c r="D17" s="49" t="s">
        <v>62</v>
      </c>
      <c r="E17" s="54">
        <v>40830</v>
      </c>
      <c r="F17" s="54" t="s">
        <v>18</v>
      </c>
      <c r="G17" s="42"/>
      <c r="H17" s="55" t="s">
        <v>87</v>
      </c>
      <c r="I17" s="22">
        <v>613</v>
      </c>
    </row>
    <row r="18" spans="1:9" ht="15" customHeight="1" x14ac:dyDescent="0.25">
      <c r="A18" s="53">
        <v>1090</v>
      </c>
      <c r="B18" s="53">
        <v>105887</v>
      </c>
      <c r="C18" s="42" t="s">
        <v>14</v>
      </c>
      <c r="D18" s="49" t="s">
        <v>63</v>
      </c>
      <c r="E18" s="54">
        <v>40874</v>
      </c>
      <c r="F18" s="54" t="s">
        <v>18</v>
      </c>
      <c r="G18" s="42"/>
      <c r="H18" s="55" t="s">
        <v>87</v>
      </c>
    </row>
    <row r="19" spans="1:9" ht="15" customHeight="1" x14ac:dyDescent="0.25">
      <c r="A19" s="45"/>
      <c r="B19" s="45"/>
      <c r="C19" s="12"/>
      <c r="D19" s="46"/>
      <c r="E19" s="47"/>
      <c r="F19" s="45"/>
      <c r="G19" s="12"/>
      <c r="H19" s="46"/>
    </row>
    <row r="20" spans="1:9" ht="15" customHeight="1" x14ac:dyDescent="0.25">
      <c r="A20" s="53">
        <v>1375</v>
      </c>
      <c r="B20" s="53">
        <v>105491</v>
      </c>
      <c r="C20" s="42" t="s">
        <v>14</v>
      </c>
      <c r="D20" s="49" t="s">
        <v>64</v>
      </c>
      <c r="E20" s="54">
        <v>39949</v>
      </c>
      <c r="F20" s="54" t="s">
        <v>18</v>
      </c>
      <c r="G20" s="58"/>
      <c r="H20" s="55" t="s">
        <v>87</v>
      </c>
    </row>
    <row r="21" spans="1:9" ht="15" customHeight="1" x14ac:dyDescent="0.25">
      <c r="A21" s="53">
        <v>201</v>
      </c>
      <c r="B21" s="53">
        <v>104184</v>
      </c>
      <c r="C21" s="42" t="s">
        <v>14</v>
      </c>
      <c r="D21" s="49" t="s">
        <v>65</v>
      </c>
      <c r="E21" s="54">
        <v>40117</v>
      </c>
      <c r="F21" s="54" t="s">
        <v>18</v>
      </c>
      <c r="G21" s="58"/>
      <c r="H21" s="55" t="s">
        <v>87</v>
      </c>
    </row>
    <row r="22" spans="1:9" ht="15" customHeight="1" x14ac:dyDescent="0.25">
      <c r="A22" s="53">
        <v>681</v>
      </c>
      <c r="B22" s="56">
        <v>105151</v>
      </c>
      <c r="C22" s="42" t="s">
        <v>14</v>
      </c>
      <c r="D22" s="49" t="s">
        <v>93</v>
      </c>
      <c r="E22" s="54">
        <v>40097</v>
      </c>
      <c r="F22" s="54" t="s">
        <v>18</v>
      </c>
      <c r="G22" s="58"/>
      <c r="H22" s="55" t="s">
        <v>87</v>
      </c>
    </row>
    <row r="23" spans="1:9" ht="15" customHeight="1" x14ac:dyDescent="0.25">
      <c r="A23" s="59"/>
      <c r="B23" s="60"/>
      <c r="C23" s="12"/>
      <c r="D23" s="61"/>
      <c r="E23" s="60"/>
      <c r="F23" s="60"/>
      <c r="G23" s="62"/>
      <c r="H23" s="63"/>
    </row>
    <row r="24" spans="1:9" ht="15" customHeight="1" x14ac:dyDescent="0.25">
      <c r="A24" s="53"/>
      <c r="B24" s="53"/>
      <c r="C24" s="42" t="s">
        <v>14</v>
      </c>
      <c r="D24" s="49" t="s">
        <v>66</v>
      </c>
      <c r="E24" s="54"/>
      <c r="F24" s="54" t="s">
        <v>11</v>
      </c>
      <c r="G24" s="58"/>
      <c r="H24" s="55" t="s">
        <v>87</v>
      </c>
    </row>
    <row r="25" spans="1:9" ht="15" customHeight="1" x14ac:dyDescent="0.25">
      <c r="A25" s="53">
        <v>1154</v>
      </c>
      <c r="B25" s="53">
        <v>105989</v>
      </c>
      <c r="C25" s="42" t="s">
        <v>14</v>
      </c>
      <c r="D25" s="64" t="s">
        <v>67</v>
      </c>
      <c r="E25" s="65">
        <v>40002</v>
      </c>
      <c r="F25" s="65" t="s">
        <v>18</v>
      </c>
      <c r="G25" s="58"/>
      <c r="H25" s="55" t="s">
        <v>87</v>
      </c>
    </row>
    <row r="26" spans="1:9" ht="15" customHeight="1" x14ac:dyDescent="0.25">
      <c r="A26" s="53">
        <v>1262</v>
      </c>
      <c r="B26" s="53">
        <v>106200</v>
      </c>
      <c r="C26" s="42" t="s">
        <v>14</v>
      </c>
      <c r="D26" s="49" t="s">
        <v>68</v>
      </c>
      <c r="E26" s="54">
        <v>40938</v>
      </c>
      <c r="F26" s="65" t="s">
        <v>18</v>
      </c>
      <c r="G26" s="58"/>
      <c r="H26" s="55" t="s">
        <v>87</v>
      </c>
    </row>
    <row r="27" spans="1:9" ht="15" customHeight="1" x14ac:dyDescent="0.25">
      <c r="A27" s="45"/>
      <c r="B27" s="45"/>
      <c r="C27" s="62"/>
      <c r="D27" s="46"/>
      <c r="E27" s="47"/>
      <c r="F27" s="45"/>
      <c r="G27" s="62"/>
      <c r="H27" s="63"/>
    </row>
    <row r="28" spans="1:9" ht="15" customHeight="1" x14ac:dyDescent="0.25">
      <c r="A28" s="99">
        <v>170</v>
      </c>
      <c r="B28" s="99">
        <v>104886</v>
      </c>
      <c r="C28" s="100" t="s">
        <v>14</v>
      </c>
      <c r="D28" s="103" t="s">
        <v>40</v>
      </c>
      <c r="E28" s="102">
        <v>38958</v>
      </c>
      <c r="F28" s="99" t="s">
        <v>11</v>
      </c>
      <c r="G28" s="100"/>
      <c r="H28" s="103" t="s">
        <v>106</v>
      </c>
    </row>
    <row r="29" spans="1:9" ht="15" customHeight="1" x14ac:dyDescent="0.25">
      <c r="A29" s="99">
        <v>565</v>
      </c>
      <c r="B29" s="99">
        <v>104450</v>
      </c>
      <c r="C29" s="100" t="s">
        <v>14</v>
      </c>
      <c r="D29" s="103" t="s">
        <v>39</v>
      </c>
      <c r="E29" s="102">
        <v>38859</v>
      </c>
      <c r="F29" s="99" t="s">
        <v>18</v>
      </c>
      <c r="G29" s="100"/>
      <c r="H29" s="103" t="s">
        <v>106</v>
      </c>
    </row>
    <row r="30" spans="1:9" ht="15" customHeight="1" x14ac:dyDescent="0.25">
      <c r="A30" s="99">
        <v>1057</v>
      </c>
      <c r="B30" s="99">
        <v>105807</v>
      </c>
      <c r="C30" s="100" t="s">
        <v>14</v>
      </c>
      <c r="D30" s="101" t="s">
        <v>105</v>
      </c>
      <c r="E30" s="102">
        <v>41137</v>
      </c>
      <c r="F30" s="99" t="s">
        <v>18</v>
      </c>
      <c r="G30" s="100"/>
      <c r="H30" s="103" t="s">
        <v>106</v>
      </c>
    </row>
    <row r="31" spans="1:9" ht="15" customHeight="1" x14ac:dyDescent="0.25">
      <c r="A31" s="45"/>
      <c r="B31" s="45"/>
      <c r="C31" s="62"/>
      <c r="D31" s="46"/>
      <c r="E31" s="47"/>
      <c r="F31" s="45"/>
      <c r="G31" s="62"/>
      <c r="H31" s="63"/>
    </row>
    <row r="32" spans="1:9" ht="34.5" customHeight="1" x14ac:dyDescent="0.25">
      <c r="A32" s="107" t="s">
        <v>23</v>
      </c>
      <c r="B32" s="107"/>
      <c r="C32" s="107"/>
      <c r="D32" s="107"/>
      <c r="E32" s="107"/>
      <c r="F32" s="107"/>
      <c r="G32" s="107"/>
      <c r="H32" s="107"/>
    </row>
    <row r="33" spans="1:8" ht="15" customHeight="1" x14ac:dyDescent="0.25">
      <c r="A33" s="69" t="s">
        <v>0</v>
      </c>
      <c r="B33" s="69" t="s">
        <v>1</v>
      </c>
      <c r="C33" s="70"/>
      <c r="D33" s="69" t="s">
        <v>3</v>
      </c>
      <c r="E33" s="69" t="s">
        <v>4</v>
      </c>
      <c r="F33" s="69" t="s">
        <v>5</v>
      </c>
      <c r="G33" s="70"/>
      <c r="H33" s="71" t="s">
        <v>17</v>
      </c>
    </row>
    <row r="34" spans="1:8" ht="15" customHeight="1" x14ac:dyDescent="0.25">
      <c r="A34" s="41">
        <v>328</v>
      </c>
      <c r="B34" s="41">
        <v>103416</v>
      </c>
      <c r="C34" s="42" t="s">
        <v>15</v>
      </c>
      <c r="D34" s="43" t="s">
        <v>27</v>
      </c>
      <c r="E34" s="44">
        <v>38117</v>
      </c>
      <c r="F34" s="41" t="s">
        <v>18</v>
      </c>
      <c r="G34" s="42"/>
      <c r="H34" s="43" t="s">
        <v>42</v>
      </c>
    </row>
    <row r="35" spans="1:8" ht="15" customHeight="1" x14ac:dyDescent="0.25">
      <c r="A35" s="41">
        <v>891</v>
      </c>
      <c r="B35" s="41">
        <v>101938</v>
      </c>
      <c r="C35" s="42" t="s">
        <v>15</v>
      </c>
      <c r="D35" s="43" t="s">
        <v>28</v>
      </c>
      <c r="E35" s="44">
        <v>38178</v>
      </c>
      <c r="F35" s="41" t="s">
        <v>18</v>
      </c>
      <c r="G35" s="42"/>
      <c r="H35" s="43" t="s">
        <v>42</v>
      </c>
    </row>
    <row r="36" spans="1:8" ht="15" customHeight="1" x14ac:dyDescent="0.25">
      <c r="A36" s="41">
        <v>708</v>
      </c>
      <c r="B36" s="41">
        <v>105160</v>
      </c>
      <c r="C36" s="42" t="s">
        <v>15</v>
      </c>
      <c r="D36" s="43" t="s">
        <v>29</v>
      </c>
      <c r="E36" s="44">
        <v>39424</v>
      </c>
      <c r="F36" s="41" t="s">
        <v>11</v>
      </c>
      <c r="G36" s="42"/>
      <c r="H36" s="43" t="s">
        <v>42</v>
      </c>
    </row>
    <row r="37" spans="1:8" ht="15" customHeight="1" x14ac:dyDescent="0.25">
      <c r="A37" s="72"/>
      <c r="B37" s="72"/>
      <c r="C37" s="73"/>
      <c r="D37" s="74"/>
      <c r="E37" s="75"/>
      <c r="F37" s="72"/>
      <c r="G37" s="73"/>
      <c r="H37" s="76"/>
    </row>
    <row r="38" spans="1:8" ht="15" customHeight="1" x14ac:dyDescent="0.25">
      <c r="A38" s="41">
        <v>331</v>
      </c>
      <c r="B38" s="41">
        <v>103417</v>
      </c>
      <c r="C38" s="42" t="s">
        <v>15</v>
      </c>
      <c r="D38" s="43" t="s">
        <v>30</v>
      </c>
      <c r="E38" s="44">
        <v>39311</v>
      </c>
      <c r="F38" s="41" t="s">
        <v>11</v>
      </c>
      <c r="G38" s="42"/>
      <c r="H38" s="43" t="s">
        <v>43</v>
      </c>
    </row>
    <row r="39" spans="1:8" ht="15" customHeight="1" x14ac:dyDescent="0.25">
      <c r="A39" s="41">
        <v>12</v>
      </c>
      <c r="B39" s="41">
        <v>101940</v>
      </c>
      <c r="C39" s="42" t="s">
        <v>15</v>
      </c>
      <c r="D39" s="43" t="s">
        <v>34</v>
      </c>
      <c r="E39" s="44">
        <v>38942</v>
      </c>
      <c r="F39" s="41" t="s">
        <v>18</v>
      </c>
      <c r="G39" s="42"/>
      <c r="H39" s="43" t="s">
        <v>43</v>
      </c>
    </row>
    <row r="40" spans="1:8" ht="15" customHeight="1" x14ac:dyDescent="0.25">
      <c r="A40" s="41">
        <v>73</v>
      </c>
      <c r="B40" s="41">
        <v>101936</v>
      </c>
      <c r="C40" s="42" t="s">
        <v>15</v>
      </c>
      <c r="D40" s="43" t="s">
        <v>32</v>
      </c>
      <c r="E40" s="44">
        <v>38977</v>
      </c>
      <c r="F40" s="41" t="s">
        <v>18</v>
      </c>
      <c r="G40" s="42"/>
      <c r="H40" s="43" t="s">
        <v>43</v>
      </c>
    </row>
    <row r="41" spans="1:8" ht="15" customHeight="1" x14ac:dyDescent="0.25">
      <c r="A41" s="77"/>
      <c r="B41" s="77"/>
      <c r="C41" s="78"/>
      <c r="D41" s="79"/>
      <c r="E41" s="80"/>
      <c r="F41" s="77"/>
      <c r="G41" s="78"/>
      <c r="H41" s="81"/>
    </row>
    <row r="42" spans="1:8" ht="15" customHeight="1" x14ac:dyDescent="0.25">
      <c r="A42" s="41">
        <v>732</v>
      </c>
      <c r="B42" s="41">
        <v>104562</v>
      </c>
      <c r="C42" s="42" t="s">
        <v>15</v>
      </c>
      <c r="D42" s="43" t="s">
        <v>33</v>
      </c>
      <c r="E42" s="44">
        <v>39308</v>
      </c>
      <c r="F42" s="41" t="s">
        <v>11</v>
      </c>
      <c r="G42" s="42"/>
      <c r="H42" s="43" t="s">
        <v>44</v>
      </c>
    </row>
    <row r="43" spans="1:8" ht="15" customHeight="1" x14ac:dyDescent="0.25">
      <c r="A43" s="41">
        <v>43</v>
      </c>
      <c r="B43" s="41">
        <v>104124</v>
      </c>
      <c r="C43" s="42" t="s">
        <v>15</v>
      </c>
      <c r="D43" s="43" t="s">
        <v>31</v>
      </c>
      <c r="E43" s="44">
        <v>38174</v>
      </c>
      <c r="F43" s="12" t="s">
        <v>18</v>
      </c>
      <c r="G43" s="42"/>
      <c r="H43" s="43" t="s">
        <v>44</v>
      </c>
    </row>
    <row r="44" spans="1:8" ht="15" customHeight="1" x14ac:dyDescent="0.25">
      <c r="A44" s="41">
        <v>189</v>
      </c>
      <c r="B44" s="41">
        <v>104890</v>
      </c>
      <c r="C44" s="42" t="s">
        <v>15</v>
      </c>
      <c r="D44" s="43" t="s">
        <v>35</v>
      </c>
      <c r="E44" s="44">
        <v>39368</v>
      </c>
      <c r="F44" s="41" t="s">
        <v>11</v>
      </c>
      <c r="G44" s="42"/>
      <c r="H44" s="43" t="s">
        <v>44</v>
      </c>
    </row>
    <row r="45" spans="1:8" ht="15" customHeight="1" x14ac:dyDescent="0.25">
      <c r="A45" s="82"/>
      <c r="B45" s="82"/>
      <c r="C45" s="12"/>
      <c r="D45" s="83"/>
      <c r="E45" s="84"/>
      <c r="F45" s="82"/>
      <c r="G45" s="12"/>
      <c r="H45" s="85"/>
    </row>
    <row r="46" spans="1:8" ht="15" customHeight="1" x14ac:dyDescent="0.25">
      <c r="A46" s="41">
        <v>802</v>
      </c>
      <c r="B46" s="41">
        <v>102281</v>
      </c>
      <c r="C46" s="42" t="s">
        <v>15</v>
      </c>
      <c r="D46" s="43" t="s">
        <v>36</v>
      </c>
      <c r="E46" s="44">
        <v>39363</v>
      </c>
      <c r="F46" s="41" t="s">
        <v>18</v>
      </c>
      <c r="G46" s="42"/>
      <c r="H46" s="43" t="s">
        <v>45</v>
      </c>
    </row>
    <row r="47" spans="1:8" ht="15" customHeight="1" x14ac:dyDescent="0.25">
      <c r="A47" s="41">
        <v>1070</v>
      </c>
      <c r="B47" s="41">
        <v>105821</v>
      </c>
      <c r="C47" s="42" t="s">
        <v>15</v>
      </c>
      <c r="D47" s="43" t="s">
        <v>37</v>
      </c>
      <c r="E47" s="44">
        <v>39083</v>
      </c>
      <c r="F47" s="41" t="s">
        <v>11</v>
      </c>
      <c r="G47" s="42"/>
      <c r="H47" s="43" t="s">
        <v>45</v>
      </c>
    </row>
    <row r="48" spans="1:8" ht="15" customHeight="1" x14ac:dyDescent="0.25">
      <c r="A48" s="41">
        <v>188</v>
      </c>
      <c r="B48" s="41">
        <v>104887</v>
      </c>
      <c r="C48" s="42" t="s">
        <v>15</v>
      </c>
      <c r="D48" s="43" t="s">
        <v>38</v>
      </c>
      <c r="E48" s="44">
        <v>39322</v>
      </c>
      <c r="F48" s="41" t="s">
        <v>18</v>
      </c>
      <c r="G48" s="42"/>
      <c r="H48" s="43" t="s">
        <v>45</v>
      </c>
    </row>
    <row r="49" spans="1:9" ht="15" customHeight="1" x14ac:dyDescent="0.25">
      <c r="A49" s="82"/>
      <c r="B49" s="82"/>
      <c r="C49" s="12"/>
      <c r="D49" s="83"/>
      <c r="E49" s="84"/>
      <c r="F49" s="82"/>
      <c r="G49" s="12"/>
      <c r="H49" s="85"/>
    </row>
    <row r="50" spans="1:9" ht="15" customHeight="1" x14ac:dyDescent="0.25">
      <c r="A50" s="86">
        <v>1012</v>
      </c>
      <c r="B50" s="86">
        <v>105555</v>
      </c>
      <c r="C50" s="87" t="s">
        <v>15</v>
      </c>
      <c r="D50" s="88" t="s">
        <v>52</v>
      </c>
      <c r="E50" s="89">
        <v>39224</v>
      </c>
      <c r="F50" s="86" t="s">
        <v>11</v>
      </c>
      <c r="G50" s="42"/>
      <c r="H50" s="49" t="s">
        <v>56</v>
      </c>
    </row>
    <row r="51" spans="1:9" ht="15" customHeight="1" x14ac:dyDescent="0.25">
      <c r="A51" s="41">
        <v>1532</v>
      </c>
      <c r="B51" s="41">
        <v>104439</v>
      </c>
      <c r="C51" s="42" t="s">
        <v>15</v>
      </c>
      <c r="D51" s="43" t="s">
        <v>50</v>
      </c>
      <c r="E51" s="44">
        <v>37985</v>
      </c>
      <c r="F51" s="41" t="s">
        <v>18</v>
      </c>
      <c r="G51" s="42"/>
      <c r="H51" s="49" t="s">
        <v>56</v>
      </c>
    </row>
    <row r="52" spans="1:9" ht="15" customHeight="1" x14ac:dyDescent="0.25">
      <c r="A52" s="41">
        <v>1337</v>
      </c>
      <c r="B52" s="41">
        <v>105409</v>
      </c>
      <c r="C52" s="42" t="s">
        <v>15</v>
      </c>
      <c r="D52" s="43" t="s">
        <v>51</v>
      </c>
      <c r="E52" s="44">
        <v>38422</v>
      </c>
      <c r="F52" s="41" t="s">
        <v>18</v>
      </c>
      <c r="G52" s="42"/>
      <c r="H52" s="49" t="s">
        <v>56</v>
      </c>
    </row>
    <row r="53" spans="1:9" ht="15" customHeight="1" x14ac:dyDescent="0.25">
      <c r="A53" s="82"/>
      <c r="B53" s="82"/>
      <c r="C53" s="12"/>
      <c r="D53" s="83"/>
      <c r="E53" s="84"/>
      <c r="F53" s="82"/>
      <c r="G53" s="12"/>
      <c r="H53" s="83"/>
    </row>
    <row r="54" spans="1:9" ht="15" customHeight="1" x14ac:dyDescent="0.25">
      <c r="A54" s="86">
        <v>851</v>
      </c>
      <c r="B54" s="86">
        <v>102043</v>
      </c>
      <c r="C54" s="87" t="s">
        <v>15</v>
      </c>
      <c r="D54" s="88" t="s">
        <v>49</v>
      </c>
      <c r="E54" s="89">
        <v>38202</v>
      </c>
      <c r="F54" s="86" t="s">
        <v>18</v>
      </c>
      <c r="G54" s="58"/>
      <c r="H54" s="49" t="s">
        <v>57</v>
      </c>
    </row>
    <row r="55" spans="1:9" ht="15" customHeight="1" x14ac:dyDescent="0.25">
      <c r="A55" s="41">
        <v>535</v>
      </c>
      <c r="B55" s="41">
        <v>105108</v>
      </c>
      <c r="C55" s="42" t="s">
        <v>15</v>
      </c>
      <c r="D55" s="43" t="s">
        <v>53</v>
      </c>
      <c r="E55" s="44">
        <v>38852</v>
      </c>
      <c r="F55" s="41" t="s">
        <v>18</v>
      </c>
      <c r="G55" s="58"/>
      <c r="H55" s="49" t="s">
        <v>57</v>
      </c>
    </row>
    <row r="56" spans="1:9" ht="15" customHeight="1" x14ac:dyDescent="0.25">
      <c r="A56" s="41">
        <v>143</v>
      </c>
      <c r="B56" s="41">
        <v>103274</v>
      </c>
      <c r="C56" s="42" t="s">
        <v>15</v>
      </c>
      <c r="D56" s="43" t="s">
        <v>54</v>
      </c>
      <c r="E56" s="44">
        <v>38164</v>
      </c>
      <c r="F56" s="41" t="s">
        <v>11</v>
      </c>
      <c r="G56" s="58"/>
      <c r="H56" s="49" t="s">
        <v>57</v>
      </c>
    </row>
    <row r="57" spans="1:9" ht="15" customHeight="1" x14ac:dyDescent="0.25">
      <c r="A57" s="82"/>
      <c r="B57" s="82"/>
      <c r="C57" s="12"/>
      <c r="D57" s="83"/>
      <c r="E57" s="84"/>
      <c r="F57" s="82"/>
      <c r="G57" s="12"/>
      <c r="H57" s="90"/>
    </row>
    <row r="58" spans="1:9" ht="15" customHeight="1" x14ac:dyDescent="0.25">
      <c r="A58" s="53">
        <v>15</v>
      </c>
      <c r="B58" s="57">
        <v>101659</v>
      </c>
      <c r="C58" s="42" t="s">
        <v>15</v>
      </c>
      <c r="D58" s="49" t="s">
        <v>69</v>
      </c>
      <c r="E58" s="54">
        <v>38003</v>
      </c>
      <c r="F58" s="54" t="s">
        <v>18</v>
      </c>
      <c r="G58" s="42"/>
      <c r="H58" s="55" t="s">
        <v>88</v>
      </c>
    </row>
    <row r="59" spans="1:9" ht="15" customHeight="1" x14ac:dyDescent="0.25">
      <c r="A59" s="53">
        <v>1674</v>
      </c>
      <c r="B59" s="57">
        <v>105119</v>
      </c>
      <c r="C59" s="42" t="s">
        <v>15</v>
      </c>
      <c r="D59" s="49" t="s">
        <v>70</v>
      </c>
      <c r="E59" s="54">
        <v>37886</v>
      </c>
      <c r="F59" s="54" t="s">
        <v>18</v>
      </c>
      <c r="G59" s="42"/>
      <c r="H59" s="55" t="s">
        <v>88</v>
      </c>
    </row>
    <row r="60" spans="1:9" ht="15" customHeight="1" x14ac:dyDescent="0.25">
      <c r="A60" s="53">
        <v>5518</v>
      </c>
      <c r="B60" s="57">
        <v>101669</v>
      </c>
      <c r="C60" s="42" t="s">
        <v>15</v>
      </c>
      <c r="D60" s="49" t="s">
        <v>71</v>
      </c>
      <c r="E60" s="54">
        <v>38470</v>
      </c>
      <c r="F60" s="54" t="s">
        <v>11</v>
      </c>
      <c r="G60" s="42"/>
      <c r="H60" s="55" t="s">
        <v>88</v>
      </c>
      <c r="I60" s="22">
        <v>242</v>
      </c>
    </row>
    <row r="61" spans="1:9" ht="15" customHeight="1" x14ac:dyDescent="0.25">
      <c r="A61" s="93"/>
      <c r="B61" s="98"/>
      <c r="C61" s="12"/>
      <c r="D61" s="94"/>
      <c r="E61" s="95"/>
      <c r="F61" s="95"/>
      <c r="G61" s="12"/>
      <c r="H61" s="96"/>
    </row>
    <row r="62" spans="1:9" ht="15" customHeight="1" x14ac:dyDescent="0.25">
      <c r="A62" s="93"/>
      <c r="B62" s="98"/>
      <c r="C62" s="12"/>
      <c r="D62" s="94"/>
      <c r="E62" s="95"/>
      <c r="F62" s="95"/>
      <c r="G62" s="12"/>
      <c r="H62" s="96"/>
    </row>
    <row r="63" spans="1:9" ht="15" customHeight="1" x14ac:dyDescent="0.25">
      <c r="A63" s="93"/>
      <c r="B63" s="98"/>
      <c r="C63" s="12"/>
      <c r="D63" s="94"/>
      <c r="E63" s="95"/>
      <c r="F63" s="95"/>
      <c r="G63" s="12"/>
      <c r="H63" s="96"/>
    </row>
    <row r="64" spans="1:9" ht="15" customHeight="1" x14ac:dyDescent="0.25">
      <c r="A64" s="12"/>
      <c r="B64" s="12"/>
      <c r="C64" s="12"/>
      <c r="D64" s="91"/>
      <c r="E64" s="12"/>
      <c r="F64" s="12"/>
      <c r="G64" s="12"/>
      <c r="H64" s="61"/>
    </row>
    <row r="65" spans="1:8" ht="15.75" x14ac:dyDescent="0.25">
      <c r="A65" s="53">
        <v>984</v>
      </c>
      <c r="B65" s="56">
        <v>102410</v>
      </c>
      <c r="C65" s="42" t="s">
        <v>15</v>
      </c>
      <c r="D65" s="49" t="s">
        <v>72</v>
      </c>
      <c r="E65" s="54">
        <v>39342</v>
      </c>
      <c r="F65" s="54" t="s">
        <v>18</v>
      </c>
      <c r="G65" s="42"/>
      <c r="H65" s="55" t="s">
        <v>89</v>
      </c>
    </row>
    <row r="66" spans="1:8" ht="15.75" x14ac:dyDescent="0.25">
      <c r="A66" s="53">
        <v>671</v>
      </c>
      <c r="B66" s="53">
        <v>105150</v>
      </c>
      <c r="C66" s="42" t="s">
        <v>15</v>
      </c>
      <c r="D66" s="49" t="s">
        <v>73</v>
      </c>
      <c r="E66" s="54">
        <v>39043</v>
      </c>
      <c r="F66" s="54" t="s">
        <v>11</v>
      </c>
      <c r="G66" s="42"/>
      <c r="H66" s="55" t="s">
        <v>89</v>
      </c>
    </row>
    <row r="67" spans="1:8" ht="15.75" x14ac:dyDescent="0.25">
      <c r="A67" s="53">
        <v>85</v>
      </c>
      <c r="B67" s="56">
        <v>103226</v>
      </c>
      <c r="C67" s="42" t="s">
        <v>15</v>
      </c>
      <c r="D67" s="49" t="s">
        <v>74</v>
      </c>
      <c r="E67" s="44">
        <v>39035</v>
      </c>
      <c r="F67" s="54" t="s">
        <v>18</v>
      </c>
      <c r="G67" s="42"/>
      <c r="H67" s="55" t="s">
        <v>89</v>
      </c>
    </row>
    <row r="68" spans="1:8" ht="15.75" x14ac:dyDescent="0.25">
      <c r="A68" s="92"/>
      <c r="B68" s="12"/>
      <c r="C68" s="12"/>
      <c r="D68" s="91"/>
      <c r="E68" s="12"/>
      <c r="F68" s="12"/>
      <c r="G68" s="12"/>
      <c r="H68" s="81"/>
    </row>
    <row r="69" spans="1:8" ht="15.75" x14ac:dyDescent="0.25">
      <c r="A69" s="53">
        <v>210</v>
      </c>
      <c r="B69" s="53">
        <v>104185</v>
      </c>
      <c r="C69" s="42" t="s">
        <v>15</v>
      </c>
      <c r="D69" s="49" t="s">
        <v>75</v>
      </c>
      <c r="E69" s="54">
        <v>38917</v>
      </c>
      <c r="F69" s="54" t="s">
        <v>18</v>
      </c>
      <c r="G69" s="42"/>
      <c r="H69" s="55" t="s">
        <v>90</v>
      </c>
    </row>
    <row r="70" spans="1:8" ht="15.75" x14ac:dyDescent="0.25">
      <c r="A70" s="53">
        <v>747</v>
      </c>
      <c r="B70" s="57">
        <v>102409</v>
      </c>
      <c r="C70" s="42" t="s">
        <v>15</v>
      </c>
      <c r="D70" s="49" t="s">
        <v>76</v>
      </c>
      <c r="E70" s="54">
        <v>39021</v>
      </c>
      <c r="F70" s="54" t="s">
        <v>18</v>
      </c>
      <c r="G70" s="42"/>
      <c r="H70" s="55" t="s">
        <v>90</v>
      </c>
    </row>
    <row r="71" spans="1:8" ht="15.75" x14ac:dyDescent="0.25">
      <c r="A71" s="53">
        <v>463</v>
      </c>
      <c r="B71" s="53">
        <v>101681</v>
      </c>
      <c r="C71" s="42" t="s">
        <v>15</v>
      </c>
      <c r="D71" s="49" t="s">
        <v>77</v>
      </c>
      <c r="E71" s="54">
        <v>39271</v>
      </c>
      <c r="F71" s="54" t="s">
        <v>11</v>
      </c>
      <c r="G71" s="42"/>
      <c r="H71" s="55" t="s">
        <v>90</v>
      </c>
    </row>
    <row r="72" spans="1:8" ht="15.75" x14ac:dyDescent="0.25">
      <c r="A72" s="12"/>
      <c r="B72" s="12"/>
      <c r="C72" s="12"/>
      <c r="D72" s="91"/>
      <c r="E72" s="12"/>
      <c r="F72" s="12"/>
      <c r="G72" s="12"/>
      <c r="H72" s="81"/>
    </row>
    <row r="73" spans="1:8" ht="15.75" x14ac:dyDescent="0.25">
      <c r="A73" s="53">
        <v>1071</v>
      </c>
      <c r="B73" s="53">
        <v>105828</v>
      </c>
      <c r="C73" s="42" t="s">
        <v>15</v>
      </c>
      <c r="D73" s="49" t="s">
        <v>78</v>
      </c>
      <c r="E73" s="54">
        <v>38699</v>
      </c>
      <c r="F73" s="54" t="s">
        <v>11</v>
      </c>
      <c r="G73" s="42"/>
      <c r="H73" s="55" t="s">
        <v>91</v>
      </c>
    </row>
    <row r="74" spans="1:8" ht="15.75" x14ac:dyDescent="0.25">
      <c r="A74" s="53">
        <v>62</v>
      </c>
      <c r="B74" s="57">
        <v>103201</v>
      </c>
      <c r="C74" s="42" t="s">
        <v>15</v>
      </c>
      <c r="D74" s="49" t="s">
        <v>79</v>
      </c>
      <c r="E74" s="54">
        <v>38714</v>
      </c>
      <c r="F74" s="54" t="s">
        <v>18</v>
      </c>
      <c r="G74" s="42"/>
      <c r="H74" s="55" t="s">
        <v>91</v>
      </c>
    </row>
    <row r="75" spans="1:8" ht="15.75" x14ac:dyDescent="0.25">
      <c r="A75" s="53">
        <v>685</v>
      </c>
      <c r="B75" s="57">
        <v>105153</v>
      </c>
      <c r="C75" s="42" t="s">
        <v>15</v>
      </c>
      <c r="D75" s="49" t="s">
        <v>80</v>
      </c>
      <c r="E75" s="54">
        <v>38240</v>
      </c>
      <c r="F75" s="54" t="s">
        <v>18</v>
      </c>
      <c r="G75" s="42"/>
      <c r="H75" s="55" t="s">
        <v>91</v>
      </c>
    </row>
    <row r="76" spans="1:8" ht="15.75" x14ac:dyDescent="0.25">
      <c r="A76" s="12"/>
      <c r="B76" s="12"/>
      <c r="C76" s="12"/>
      <c r="D76" s="91"/>
      <c r="E76" s="12"/>
      <c r="F76" s="12"/>
      <c r="G76" s="12"/>
      <c r="H76" s="81"/>
    </row>
    <row r="77" spans="1:8" ht="15.75" x14ac:dyDescent="0.25">
      <c r="A77" s="53">
        <v>1250</v>
      </c>
      <c r="B77" s="53">
        <v>106151</v>
      </c>
      <c r="C77" s="42" t="s">
        <v>15</v>
      </c>
      <c r="D77" s="49" t="s">
        <v>81</v>
      </c>
      <c r="E77" s="54">
        <v>39066</v>
      </c>
      <c r="F77" s="54" t="s">
        <v>11</v>
      </c>
      <c r="G77" s="42"/>
      <c r="H77" s="55" t="s">
        <v>92</v>
      </c>
    </row>
    <row r="78" spans="1:8" ht="15.75" x14ac:dyDescent="0.25">
      <c r="A78" s="53">
        <v>678</v>
      </c>
      <c r="B78" s="53">
        <v>103704</v>
      </c>
      <c r="C78" s="42" t="s">
        <v>15</v>
      </c>
      <c r="D78" s="49" t="s">
        <v>82</v>
      </c>
      <c r="E78" s="54">
        <v>38886</v>
      </c>
      <c r="F78" s="54" t="s">
        <v>18</v>
      </c>
      <c r="G78" s="42"/>
      <c r="H78" s="55" t="s">
        <v>92</v>
      </c>
    </row>
    <row r="79" spans="1:8" ht="15.75" x14ac:dyDescent="0.25">
      <c r="A79" s="53">
        <v>1376</v>
      </c>
      <c r="B79" s="57">
        <v>105492</v>
      </c>
      <c r="C79" s="42" t="s">
        <v>15</v>
      </c>
      <c r="D79" s="49" t="s">
        <v>83</v>
      </c>
      <c r="E79" s="54">
        <v>38051</v>
      </c>
      <c r="F79" s="54" t="s">
        <v>18</v>
      </c>
      <c r="G79" s="42"/>
      <c r="H79" s="55" t="s">
        <v>92</v>
      </c>
    </row>
    <row r="80" spans="1:8" ht="15.75" x14ac:dyDescent="0.25">
      <c r="A80" s="12"/>
      <c r="B80" s="12"/>
      <c r="C80" s="12"/>
      <c r="D80" s="91"/>
      <c r="E80" s="12"/>
      <c r="F80" s="12"/>
      <c r="G80" s="12"/>
      <c r="H80" s="81"/>
    </row>
    <row r="81" spans="1:10" ht="15.75" x14ac:dyDescent="0.25">
      <c r="A81" s="53">
        <v>552</v>
      </c>
      <c r="B81" s="53">
        <v>101694</v>
      </c>
      <c r="C81" s="42" t="s">
        <v>15</v>
      </c>
      <c r="D81" s="49" t="s">
        <v>84</v>
      </c>
      <c r="E81" s="54">
        <v>38985</v>
      </c>
      <c r="F81" s="54" t="s">
        <v>18</v>
      </c>
      <c r="G81" s="42"/>
      <c r="H81" s="55" t="s">
        <v>87</v>
      </c>
    </row>
    <row r="82" spans="1:10" ht="15.75" x14ac:dyDescent="0.25">
      <c r="A82" s="53">
        <v>69</v>
      </c>
      <c r="B82" s="53">
        <v>103222</v>
      </c>
      <c r="C82" s="42" t="s">
        <v>15</v>
      </c>
      <c r="D82" s="49" t="s">
        <v>85</v>
      </c>
      <c r="E82" s="54">
        <v>39331</v>
      </c>
      <c r="F82" s="54" t="s">
        <v>18</v>
      </c>
      <c r="G82" s="42"/>
      <c r="H82" s="55" t="s">
        <v>87</v>
      </c>
    </row>
    <row r="83" spans="1:10" ht="15.75" x14ac:dyDescent="0.25">
      <c r="A83" s="53"/>
      <c r="B83" s="53"/>
      <c r="C83" s="42" t="s">
        <v>15</v>
      </c>
      <c r="D83" s="49"/>
      <c r="E83" s="54"/>
      <c r="F83" s="54"/>
      <c r="G83" s="42"/>
      <c r="H83" s="55" t="s">
        <v>87</v>
      </c>
    </row>
    <row r="84" spans="1:10" ht="15.75" x14ac:dyDescent="0.25">
      <c r="A84" s="93"/>
      <c r="B84" s="93"/>
      <c r="C84" s="12"/>
      <c r="D84" s="94"/>
      <c r="E84" s="95"/>
      <c r="F84" s="95"/>
      <c r="G84" s="12"/>
      <c r="H84" s="96"/>
    </row>
    <row r="85" spans="1:10" ht="15.75" x14ac:dyDescent="0.25">
      <c r="A85" s="53">
        <v>1661</v>
      </c>
      <c r="B85" s="53">
        <v>105729</v>
      </c>
      <c r="C85" s="42" t="s">
        <v>15</v>
      </c>
      <c r="D85" s="67" t="s">
        <v>94</v>
      </c>
      <c r="E85" s="97">
        <v>37926</v>
      </c>
      <c r="F85" s="66" t="s">
        <v>18</v>
      </c>
      <c r="G85" s="58"/>
      <c r="H85" s="68" t="s">
        <v>97</v>
      </c>
      <c r="J85" s="22" t="s">
        <v>99</v>
      </c>
    </row>
    <row r="86" spans="1:10" ht="15.75" x14ac:dyDescent="0.25">
      <c r="A86" s="53">
        <v>1658</v>
      </c>
      <c r="B86" s="53">
        <v>105726</v>
      </c>
      <c r="C86" s="42" t="s">
        <v>15</v>
      </c>
      <c r="D86" s="67" t="s">
        <v>95</v>
      </c>
      <c r="E86" s="97">
        <v>37586</v>
      </c>
      <c r="F86" s="66" t="s">
        <v>18</v>
      </c>
      <c r="G86" s="58"/>
      <c r="H86" s="68" t="s">
        <v>97</v>
      </c>
      <c r="J86" s="22" t="s">
        <v>101</v>
      </c>
    </row>
    <row r="87" spans="1:10" ht="15.75" x14ac:dyDescent="0.25">
      <c r="A87" s="53">
        <v>1660</v>
      </c>
      <c r="B87" s="53">
        <v>105728</v>
      </c>
      <c r="C87" s="42" t="s">
        <v>15</v>
      </c>
      <c r="D87" s="67" t="s">
        <v>96</v>
      </c>
      <c r="E87" s="97">
        <v>37926</v>
      </c>
      <c r="F87" s="66" t="s">
        <v>18</v>
      </c>
      <c r="G87" s="58"/>
      <c r="H87" s="68" t="s">
        <v>97</v>
      </c>
      <c r="J87" s="22" t="s">
        <v>100</v>
      </c>
    </row>
    <row r="88" spans="1:10" ht="15.75" x14ac:dyDescent="0.25">
      <c r="A88" s="93"/>
      <c r="B88" s="93"/>
      <c r="C88" s="12"/>
      <c r="D88" s="94"/>
      <c r="E88" s="95"/>
      <c r="F88" s="95"/>
      <c r="G88" s="12"/>
      <c r="H88" s="96"/>
    </row>
    <row r="89" spans="1:10" ht="15.75" x14ac:dyDescent="0.25">
      <c r="A89" s="53">
        <v>184</v>
      </c>
      <c r="B89" s="53">
        <v>102540</v>
      </c>
      <c r="C89" s="42" t="s">
        <v>15</v>
      </c>
      <c r="D89" s="67" t="s">
        <v>98</v>
      </c>
      <c r="E89" s="97">
        <v>38798</v>
      </c>
      <c r="F89" s="66" t="s">
        <v>18</v>
      </c>
      <c r="G89" s="58"/>
      <c r="H89" s="68" t="s">
        <v>97</v>
      </c>
      <c r="J89" s="22" t="s">
        <v>99</v>
      </c>
    </row>
    <row r="90" spans="1:10" ht="15.75" x14ac:dyDescent="0.25">
      <c r="A90" s="53">
        <v>365</v>
      </c>
      <c r="B90" s="53">
        <v>104276</v>
      </c>
      <c r="C90" s="42" t="s">
        <v>15</v>
      </c>
      <c r="D90" s="67" t="s">
        <v>102</v>
      </c>
      <c r="E90" s="97">
        <v>38710</v>
      </c>
      <c r="F90" s="66" t="s">
        <v>11</v>
      </c>
      <c r="G90" s="58"/>
      <c r="H90" s="68" t="s">
        <v>97</v>
      </c>
      <c r="J90" s="22" t="s">
        <v>101</v>
      </c>
    </row>
    <row r="91" spans="1:10" ht="15.75" x14ac:dyDescent="0.25">
      <c r="A91" s="53">
        <v>1659</v>
      </c>
      <c r="B91" s="53">
        <v>105727</v>
      </c>
      <c r="C91" s="42" t="s">
        <v>15</v>
      </c>
      <c r="D91" s="67" t="s">
        <v>103</v>
      </c>
      <c r="E91" s="97">
        <v>37926</v>
      </c>
      <c r="F91" s="66" t="s">
        <v>11</v>
      </c>
      <c r="G91" s="58"/>
      <c r="H91" s="68" t="s">
        <v>97</v>
      </c>
      <c r="J91" s="22" t="s">
        <v>100</v>
      </c>
    </row>
  </sheetData>
  <sortState ref="A2:I123">
    <sortCondition descending="1" ref="E2:E123"/>
  </sortState>
  <mergeCells count="3">
    <mergeCell ref="A2:D2"/>
    <mergeCell ref="A32:D32"/>
    <mergeCell ref="E32:H32"/>
  </mergeCells>
  <printOptions horizontalCentered="1"/>
  <pageMargins left="0.35433070866141736" right="0.15748031496062992" top="0.35433070866141736" bottom="0.15748031496062992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34"/>
  <sheetViews>
    <sheetView tabSelected="1" zoomScaleNormal="100" workbookViewId="0">
      <selection activeCell="L24" sqref="L24"/>
    </sheetView>
  </sheetViews>
  <sheetFormatPr defaultColWidth="9.140625" defaultRowHeight="15.75" x14ac:dyDescent="0.25"/>
  <cols>
    <col min="1" max="1" width="9.140625" style="6"/>
    <col min="2" max="2" width="9.140625" style="13"/>
    <col min="3" max="4" width="9.140625" style="6"/>
    <col min="5" max="5" width="35.85546875" style="6" customWidth="1"/>
    <col min="6" max="6" width="8.140625" style="6" bestFit="1" customWidth="1"/>
    <col min="7" max="7" width="57.5703125" style="6" bestFit="1" customWidth="1"/>
    <col min="8" max="8" width="9.140625" style="2"/>
    <col min="9" max="1013" width="9.140625" style="6"/>
    <col min="1014" max="16384" width="9.140625" style="8"/>
  </cols>
  <sheetData>
    <row r="1" spans="1:1013" ht="18" customHeight="1" x14ac:dyDescent="0.25">
      <c r="A1" s="31" t="s">
        <v>21</v>
      </c>
      <c r="B1" s="32"/>
      <c r="C1" s="33"/>
      <c r="D1" s="33"/>
      <c r="E1" s="31"/>
      <c r="F1" s="31"/>
      <c r="G1" s="31"/>
      <c r="H1" s="34"/>
    </row>
    <row r="2" spans="1:1013" ht="18" customHeight="1" x14ac:dyDescent="0.25">
      <c r="A2" s="31" t="s">
        <v>20</v>
      </c>
      <c r="B2" s="32"/>
      <c r="C2" s="33"/>
      <c r="D2" s="33"/>
      <c r="E2" s="31"/>
      <c r="F2" s="31"/>
      <c r="G2" s="31"/>
      <c r="H2" s="35"/>
    </row>
    <row r="3" spans="1:1013" ht="18" customHeight="1" x14ac:dyDescent="0.25">
      <c r="A3" s="3"/>
      <c r="B3" s="10"/>
      <c r="C3" s="3"/>
      <c r="D3" s="3"/>
      <c r="E3" s="3"/>
      <c r="F3" s="7"/>
      <c r="H3" s="3"/>
    </row>
    <row r="4" spans="1:1013" ht="18" customHeight="1" x14ac:dyDescent="0.25">
      <c r="A4" s="36"/>
      <c r="B4" s="37"/>
      <c r="C4" s="37"/>
      <c r="D4" s="38"/>
      <c r="E4" s="39" t="s">
        <v>13</v>
      </c>
      <c r="F4" s="37"/>
      <c r="G4" s="37"/>
      <c r="H4" s="40"/>
    </row>
    <row r="5" spans="1:1013" ht="18" customHeight="1" x14ac:dyDescent="0.25">
      <c r="A5" s="14" t="s">
        <v>16</v>
      </c>
      <c r="B5" s="14"/>
      <c r="C5" s="14"/>
      <c r="D5" s="14"/>
      <c r="E5" s="14"/>
      <c r="F5" s="14"/>
      <c r="G5" s="14"/>
      <c r="H5" s="14"/>
    </row>
    <row r="6" spans="1:1013" ht="18" customHeight="1" x14ac:dyDescent="0.25">
      <c r="A6" s="4" t="s">
        <v>7</v>
      </c>
      <c r="B6" s="11" t="s">
        <v>0</v>
      </c>
      <c r="C6" s="4" t="s">
        <v>1</v>
      </c>
      <c r="D6" s="4" t="s">
        <v>2</v>
      </c>
      <c r="E6" s="4" t="s">
        <v>3</v>
      </c>
      <c r="F6" s="4" t="s">
        <v>5</v>
      </c>
      <c r="G6" s="4" t="s">
        <v>6</v>
      </c>
      <c r="H6" s="4" t="s">
        <v>8</v>
      </c>
    </row>
    <row r="7" spans="1:1013" ht="18" customHeight="1" x14ac:dyDescent="0.25">
      <c r="A7" s="104"/>
      <c r="B7" s="15">
        <v>1057</v>
      </c>
      <c r="C7" s="104">
        <f>IFERROR((VLOOKUP(B7,INSCRITOS!A:B,2,0)),"")</f>
        <v>105807</v>
      </c>
      <c r="D7" s="104" t="str">
        <f>IFERROR((VLOOKUP(B7,INSCRITOS!A:C,3,0)),"")</f>
        <v>1º Agrup</v>
      </c>
      <c r="E7" s="18" t="str">
        <f>IFERROR((VLOOKUP(B7,INSCRITOS!A:D,4,0)),"")</f>
        <v>Edgar Barata</v>
      </c>
      <c r="F7" s="104" t="str">
        <f>IFERROR((VLOOKUP(B7,INSCRITOS!A:F,6,0)),"")</f>
        <v>M</v>
      </c>
      <c r="G7" s="18" t="str">
        <f>IFERROR((VLOOKUP(B7,INSCRITOS!A:H,8,0)),"")</f>
        <v>Lusitano Setúbal F - EXTRA</v>
      </c>
      <c r="H7" s="16"/>
    </row>
    <row r="8" spans="1:1013" ht="18" customHeight="1" x14ac:dyDescent="0.25">
      <c r="A8" s="104">
        <v>1</v>
      </c>
      <c r="B8" s="15">
        <v>64</v>
      </c>
      <c r="C8" s="104">
        <f>IFERROR((VLOOKUP(B8,INSCRITOS!A:B,2,0)),"")</f>
        <v>103202</v>
      </c>
      <c r="D8" s="104" t="str">
        <f>IFERROR((VLOOKUP(B8,INSCRITOS!A:C,3,0)),"")</f>
        <v>1º Agrup</v>
      </c>
      <c r="E8" s="18" t="str">
        <f>IFERROR((VLOOKUP(B8,INSCRITOS!A:D,4,0)),"")</f>
        <v>Guilherme Marques</v>
      </c>
      <c r="F8" s="104" t="str">
        <f>IFERROR((VLOOKUP(B8,INSCRITOS!A:F,6,0)),"")</f>
        <v>M</v>
      </c>
      <c r="G8" s="18" t="str">
        <f>IFERROR((VLOOKUP(B8,INSCRITOS!A:H,8,0)),"")</f>
        <v>Escola Triatlo Santo António Évora A</v>
      </c>
      <c r="H8" s="16">
        <v>210</v>
      </c>
    </row>
    <row r="9" spans="1:1013" ht="18" customHeight="1" x14ac:dyDescent="0.25">
      <c r="A9" s="104">
        <v>2</v>
      </c>
      <c r="B9" s="15">
        <v>1014</v>
      </c>
      <c r="C9" s="104">
        <f>IFERROR((VLOOKUP(B9,INSCRITOS!A:B,2,0)),"")</f>
        <v>105807</v>
      </c>
      <c r="D9" s="104" t="str">
        <f>IFERROR((VLOOKUP(B9,INSCRITOS!A:C,3,0)),"")</f>
        <v>1º Agrup</v>
      </c>
      <c r="E9" s="18" t="str">
        <f>IFERROR((VLOOKUP(B9,INSCRITOS!A:D,4,0)),"")</f>
        <v>Miguel Borregana</v>
      </c>
      <c r="F9" s="104" t="str">
        <f>IFERROR((VLOOKUP(B9,INSCRITOS!A:F,6,0)),"")</f>
        <v>M</v>
      </c>
      <c r="G9" s="18" t="str">
        <f>IFERROR((VLOOKUP(B9,INSCRITOS!A:H,8,0)),"")</f>
        <v>Lusitano Setúbal A</v>
      </c>
      <c r="H9" s="16">
        <v>190</v>
      </c>
    </row>
    <row r="10" spans="1:1013" ht="18" customHeight="1" x14ac:dyDescent="0.25">
      <c r="A10" s="104">
        <v>3</v>
      </c>
      <c r="B10" s="15">
        <v>5503</v>
      </c>
      <c r="C10" s="104">
        <f>IFERROR((VLOOKUP(B10,INSCRITOS!A:B,2,0)),"")</f>
        <v>105123</v>
      </c>
      <c r="D10" s="104" t="str">
        <f>IFERROR((VLOOKUP(B10,INSCRITOS!A:C,3,0)),"")</f>
        <v>1º Agrup</v>
      </c>
      <c r="E10" s="18" t="str">
        <f>IFERROR((VLOOKUP(B10,INSCRITOS!A:D,4,0)),"")</f>
        <v>Margarida Magro</v>
      </c>
      <c r="F10" s="104" t="str">
        <f>IFERROR((VLOOKUP(B10,INSCRITOS!A:F,6,0)),"")</f>
        <v>F</v>
      </c>
      <c r="G10" s="18" t="str">
        <f>IFERROR((VLOOKUP(B10,INSCRITOS!A:H,8,0)),"")</f>
        <v>Escola Triatlo Santo António Évora A</v>
      </c>
      <c r="H10" s="16">
        <v>180</v>
      </c>
    </row>
    <row r="11" spans="1:1013" ht="18" customHeight="1" x14ac:dyDescent="0.25">
      <c r="A11" s="104">
        <v>4</v>
      </c>
      <c r="B11" s="15">
        <v>554</v>
      </c>
      <c r="C11" s="104">
        <f>IFERROR((VLOOKUP(B11,INSCRITOS!A:B,2,0)),"")</f>
        <v>103873</v>
      </c>
      <c r="D11" s="104" t="str">
        <f>IFERROR((VLOOKUP(B11,INSCRITOS!A:C,3,0)),"")</f>
        <v>1º Agrup</v>
      </c>
      <c r="E11" s="18" t="str">
        <f>IFERROR((VLOOKUP(B11,INSCRITOS!A:D,4,0)),"")</f>
        <v>Alexandre Maquinista</v>
      </c>
      <c r="F11" s="104" t="str">
        <f>IFERROR((VLOOKUP(B11,INSCRITOS!A:F,6,0)),"")</f>
        <v>M</v>
      </c>
      <c r="G11" s="18" t="str">
        <f>IFERROR((VLOOKUP(B11,INSCRITOS!A:H,8,0)),"")</f>
        <v>REPSOL TRIATLO A</v>
      </c>
      <c r="H11" s="16">
        <v>170</v>
      </c>
    </row>
    <row r="12" spans="1:1013" s="6" customFormat="1" ht="18" customHeight="1" x14ac:dyDescent="0.25">
      <c r="A12" s="2"/>
      <c r="B12" s="114"/>
      <c r="C12" s="2" t="str">
        <f>IFERROR((VLOOKUP(B12,INSCRITOS!A:B,2,0)),"")</f>
        <v/>
      </c>
      <c r="D12" s="2" t="str">
        <f>IFERROR((VLOOKUP(B12,INSCRITOS!A:C,3,0)),"")</f>
        <v/>
      </c>
      <c r="E12" s="6" t="str">
        <f>IFERROR((VLOOKUP(B12,INSCRITOS!A:D,4,0)),"")</f>
        <v/>
      </c>
      <c r="F12" s="2" t="str">
        <f>IFERROR((VLOOKUP(B12,INSCRITOS!A:F,6,0)),"")</f>
        <v/>
      </c>
      <c r="G12" s="6" t="str">
        <f>IFERROR((VLOOKUP(B12,INSCRITOS!A:H,8,0)),"")</f>
        <v/>
      </c>
      <c r="H12" s="115"/>
    </row>
    <row r="13" spans="1:1013" ht="18" customHeight="1" x14ac:dyDescent="0.25">
      <c r="A13" s="14" t="s">
        <v>22</v>
      </c>
      <c r="B13" s="14"/>
      <c r="C13" s="14"/>
      <c r="D13" s="14"/>
      <c r="E13" s="14"/>
      <c r="F13" s="14"/>
      <c r="G13" s="14"/>
      <c r="H13" s="1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</row>
    <row r="14" spans="1:1013" ht="18" customHeight="1" x14ac:dyDescent="0.25">
      <c r="A14" s="4" t="s">
        <v>7</v>
      </c>
      <c r="B14" s="11" t="s">
        <v>0</v>
      </c>
      <c r="C14" s="4" t="s">
        <v>1</v>
      </c>
      <c r="D14" s="4" t="s">
        <v>2</v>
      </c>
      <c r="E14" s="4" t="s">
        <v>3</v>
      </c>
      <c r="F14" s="4" t="s">
        <v>5</v>
      </c>
      <c r="G14" s="4" t="s">
        <v>6</v>
      </c>
      <c r="H14" s="4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</row>
    <row r="15" spans="1:1013" ht="18" customHeight="1" x14ac:dyDescent="0.25">
      <c r="A15" s="1">
        <v>1</v>
      </c>
      <c r="B15" s="20">
        <v>708</v>
      </c>
      <c r="C15" s="1">
        <f>IFERROR((VLOOKUP(B15,INSCRITOS!A:B,2,0)),"")</f>
        <v>105160</v>
      </c>
      <c r="D15" s="1" t="str">
        <f>IFERROR((VLOOKUP(B15,INSCRITOS!A:C,3,0)),"")</f>
        <v>2º Agrup</v>
      </c>
      <c r="E15" s="5" t="str">
        <f>IFERROR((VLOOKUP(B15,INSCRITOS!A:D,4,0)),"")</f>
        <v>Mariana Poeira</v>
      </c>
      <c r="F15" s="1" t="str">
        <f>IFERROR((VLOOKUP(B15,INSCRITOS!A:F,6,0)),"")</f>
        <v>F</v>
      </c>
      <c r="G15" s="5" t="str">
        <f>IFERROR((VLOOKUP(B15,INSCRITOS!A:H,8,0)),"")</f>
        <v>Lusitano Setúbal B</v>
      </c>
      <c r="H15" s="19">
        <v>210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</row>
    <row r="16" spans="1:1013" ht="18" customHeight="1" x14ac:dyDescent="0.25">
      <c r="A16" s="1">
        <v>2</v>
      </c>
      <c r="B16" s="20">
        <v>685</v>
      </c>
      <c r="C16" s="1">
        <f>IFERROR((VLOOKUP(B16,INSCRITOS!A:B,2,0)),"")</f>
        <v>105153</v>
      </c>
      <c r="D16" s="1" t="str">
        <f>IFERROR((VLOOKUP(B16,INSCRITOS!A:C,3,0)),"")</f>
        <v>2º Agrup</v>
      </c>
      <c r="E16" s="5" t="str">
        <f>IFERROR((VLOOKUP(B16,INSCRITOS!A:D,4,0)),"")</f>
        <v>Gonçalo Raposo</v>
      </c>
      <c r="F16" s="1" t="str">
        <f>IFERROR((VLOOKUP(B16,INSCRITOS!A:F,6,0)),"")</f>
        <v>M</v>
      </c>
      <c r="G16" s="5" t="str">
        <f>IFERROR((VLOOKUP(B16,INSCRITOS!A:H,8,0)),"")</f>
        <v>Escola Triatlo Santo António Évora E</v>
      </c>
      <c r="H16" s="19">
        <v>190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</row>
    <row r="17" spans="1:1013" ht="18" customHeight="1" x14ac:dyDescent="0.25">
      <c r="A17" s="1">
        <v>3</v>
      </c>
      <c r="B17" s="20">
        <v>5518</v>
      </c>
      <c r="C17" s="1">
        <f>IFERROR((VLOOKUP(B17,INSCRITOS!A:B,2,0)),"")</f>
        <v>101669</v>
      </c>
      <c r="D17" s="1" t="str">
        <f>IFERROR((VLOOKUP(B17,INSCRITOS!A:C,3,0)),"")</f>
        <v>2º Agrup</v>
      </c>
      <c r="E17" s="5" t="str">
        <f>IFERROR((VLOOKUP(B17,INSCRITOS!A:D,4,0)),"")</f>
        <v>Inês Santos</v>
      </c>
      <c r="F17" s="1" t="str">
        <f>IFERROR((VLOOKUP(B17,INSCRITOS!A:F,6,0)),"")</f>
        <v>F</v>
      </c>
      <c r="G17" s="5" t="str">
        <f>IFERROR((VLOOKUP(B17,INSCRITOS!A:H,8,0)),"")</f>
        <v>Escola Triatlo Santo António Évora B</v>
      </c>
      <c r="H17" s="19">
        <v>180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</row>
    <row r="18" spans="1:1013" ht="18" customHeight="1" x14ac:dyDescent="0.25">
      <c r="A18" s="1">
        <v>4</v>
      </c>
      <c r="B18" s="20">
        <v>1376</v>
      </c>
      <c r="C18" s="1">
        <f>IFERROR((VLOOKUP(B18,INSCRITOS!A:B,2,0)),"")</f>
        <v>105492</v>
      </c>
      <c r="D18" s="1" t="str">
        <f>IFERROR((VLOOKUP(B18,INSCRITOS!A:C,3,0)),"")</f>
        <v>2º Agrup</v>
      </c>
      <c r="E18" s="5" t="str">
        <f>IFERROR((VLOOKUP(B18,INSCRITOS!A:D,4,0)),"")</f>
        <v>Pedro Cintra</v>
      </c>
      <c r="F18" s="1" t="str">
        <f>IFERROR((VLOOKUP(B18,INSCRITOS!A:F,6,0)),"")</f>
        <v>M</v>
      </c>
      <c r="G18" s="5" t="str">
        <f>IFERROR((VLOOKUP(B18,INSCRITOS!A:H,8,0)),"")</f>
        <v>Escola Triatlo Santo António Évora F</v>
      </c>
      <c r="H18" s="19">
        <v>170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</row>
    <row r="19" spans="1:1013" ht="18" customHeight="1" x14ac:dyDescent="0.25">
      <c r="A19" s="1">
        <v>5</v>
      </c>
      <c r="B19" s="20">
        <v>1660</v>
      </c>
      <c r="C19" s="1">
        <f>IFERROR((VLOOKUP(B19,INSCRITOS!A:B,2,0)),"")</f>
        <v>105728</v>
      </c>
      <c r="D19" s="1" t="str">
        <f>IFERROR((VLOOKUP(B19,INSCRITOS!A:C,3,0)),"")</f>
        <v>2º Agrup</v>
      </c>
      <c r="E19" s="5" t="str">
        <f>IFERROR((VLOOKUP(B19,INSCRITOS!A:D,4,0)),"")</f>
        <v>Pedro Paisana</v>
      </c>
      <c r="F19" s="1" t="str">
        <f>IFERROR((VLOOKUP(B19,INSCRITOS!A:F,6,0)),"")</f>
        <v>M</v>
      </c>
      <c r="G19" s="5" t="str">
        <f>IFERROR((VLOOKUP(B19,INSCRITOS!A:H,8,0)),"")</f>
        <v>Clube Desportivo e Recreativo Ribeirinho da Baixa da Banheira</v>
      </c>
      <c r="H19" s="19">
        <v>160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</row>
    <row r="20" spans="1:1013" ht="18" customHeight="1" x14ac:dyDescent="0.25">
      <c r="A20" s="1">
        <v>6</v>
      </c>
      <c r="B20" s="20">
        <v>1337</v>
      </c>
      <c r="C20" s="1">
        <f>IFERROR((VLOOKUP(B20,INSCRITOS!A:B,2,0)),"")</f>
        <v>105409</v>
      </c>
      <c r="D20" s="1" t="str">
        <f>IFERROR((VLOOKUP(B20,INSCRITOS!A:C,3,0)),"")</f>
        <v>2º Agrup</v>
      </c>
      <c r="E20" s="5" t="str">
        <f>IFERROR((VLOOKUP(B20,INSCRITOS!A:D,4,0)),"")</f>
        <v>Huno Nunes</v>
      </c>
      <c r="F20" s="1" t="str">
        <f>IFERROR((VLOOKUP(B20,INSCRITOS!A:F,6,0)),"")</f>
        <v>M</v>
      </c>
      <c r="G20" s="5" t="str">
        <f>IFERROR((VLOOKUP(B20,INSCRITOS!A:H,8,0)),"")</f>
        <v>REPSOL TRIATLO B</v>
      </c>
      <c r="H20" s="19">
        <v>150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</row>
    <row r="21" spans="1:1013" ht="18" customHeight="1" x14ac:dyDescent="0.25">
      <c r="A21" s="1">
        <v>7</v>
      </c>
      <c r="B21" s="20">
        <v>85</v>
      </c>
      <c r="C21" s="1">
        <f>IFERROR((VLOOKUP(B21,INSCRITOS!A:B,2,0)),"")</f>
        <v>103226</v>
      </c>
      <c r="D21" s="1" t="str">
        <f>IFERROR((VLOOKUP(B21,INSCRITOS!A:C,3,0)),"")</f>
        <v>2º Agrup</v>
      </c>
      <c r="E21" s="5" t="str">
        <f>IFERROR((VLOOKUP(B21,INSCRITOS!A:D,4,0)),"")</f>
        <v>Guilherme Alves</v>
      </c>
      <c r="F21" s="1" t="str">
        <f>IFERROR((VLOOKUP(B21,INSCRITOS!A:F,6,0)),"")</f>
        <v>M</v>
      </c>
      <c r="G21" s="5" t="str">
        <f>IFERROR((VLOOKUP(B21,INSCRITOS!A:H,8,0)),"")</f>
        <v>Escola Triatlo Santo António Évora C</v>
      </c>
      <c r="H21" s="19">
        <v>140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</row>
    <row r="22" spans="1:1013" ht="18" customHeight="1" x14ac:dyDescent="0.25">
      <c r="A22" s="1">
        <v>8</v>
      </c>
      <c r="B22" s="20">
        <v>189</v>
      </c>
      <c r="C22" s="1">
        <f>IFERROR((VLOOKUP(B22,INSCRITOS!A:B,2,0)),"")</f>
        <v>104890</v>
      </c>
      <c r="D22" s="1" t="str">
        <f>IFERROR((VLOOKUP(B22,INSCRITOS!A:C,3,0)),"")</f>
        <v>2º Agrup</v>
      </c>
      <c r="E22" s="5" t="str">
        <f>IFERROR((VLOOKUP(B22,INSCRITOS!A:D,4,0)),"")</f>
        <v>Beatriz Borregana</v>
      </c>
      <c r="F22" s="1" t="str">
        <f>IFERROR((VLOOKUP(B22,INSCRITOS!A:F,6,0)),"")</f>
        <v>F</v>
      </c>
      <c r="G22" s="5" t="str">
        <f>IFERROR((VLOOKUP(B22,INSCRITOS!A:H,8,0)),"")</f>
        <v>Lusitano Setúbal D</v>
      </c>
      <c r="H22" s="19">
        <v>130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</row>
    <row r="23" spans="1:1013" ht="18" customHeight="1" x14ac:dyDescent="0.25">
      <c r="A23" s="1">
        <v>9</v>
      </c>
      <c r="B23" s="20">
        <v>73</v>
      </c>
      <c r="C23" s="1">
        <f>IFERROR((VLOOKUP(B23,INSCRITOS!A:B,2,0)),"")</f>
        <v>101936</v>
      </c>
      <c r="D23" s="1" t="str">
        <f>IFERROR((VLOOKUP(B23,INSCRITOS!A:C,3,0)),"")</f>
        <v>2º Agrup</v>
      </c>
      <c r="E23" s="5" t="str">
        <f>IFERROR((VLOOKUP(B23,INSCRITOS!A:D,4,0)),"")</f>
        <v>Artur Ogando</v>
      </c>
      <c r="F23" s="1" t="str">
        <f>IFERROR((VLOOKUP(B23,INSCRITOS!A:F,6,0)),"")</f>
        <v>M</v>
      </c>
      <c r="G23" s="5" t="str">
        <f>IFERROR((VLOOKUP(B23,INSCRITOS!A:H,8,0)),"")</f>
        <v>Lusitano Setúbal C</v>
      </c>
      <c r="H23" s="19">
        <v>120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</row>
    <row r="24" spans="1:1013" ht="18" customHeight="1" x14ac:dyDescent="0.25">
      <c r="A24" s="1">
        <v>10</v>
      </c>
      <c r="B24" s="20">
        <v>143</v>
      </c>
      <c r="C24" s="1">
        <f>IFERROR((VLOOKUP(B24,INSCRITOS!A:B,2,0)),"")</f>
        <v>103274</v>
      </c>
      <c r="D24" s="1" t="str">
        <f>IFERROR((VLOOKUP(B24,INSCRITOS!A:C,3,0)),"")</f>
        <v>2º Agrup</v>
      </c>
      <c r="E24" s="5" t="str">
        <f>IFERROR((VLOOKUP(B24,INSCRITOS!A:D,4,0)),"")</f>
        <v>Vanda Stanislavskiy</v>
      </c>
      <c r="F24" s="1" t="str">
        <f>IFERROR((VLOOKUP(B24,INSCRITOS!A:F,6,0)),"")</f>
        <v>F</v>
      </c>
      <c r="G24" s="5" t="str">
        <f>IFERROR((VLOOKUP(B24,INSCRITOS!A:H,8,0)),"")</f>
        <v>REPSOL TRIATLO C</v>
      </c>
      <c r="H24" s="19">
        <v>110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</row>
    <row r="25" spans="1:1013" ht="18" customHeight="1" x14ac:dyDescent="0.25">
      <c r="A25" s="1">
        <v>11</v>
      </c>
      <c r="B25" s="20">
        <v>1659</v>
      </c>
      <c r="C25" s="1">
        <f>IFERROR((VLOOKUP(B25,INSCRITOS!A:B,2,0)),"")</f>
        <v>105727</v>
      </c>
      <c r="D25" s="1" t="str">
        <f>IFERROR((VLOOKUP(B25,INSCRITOS!A:C,3,0)),"")</f>
        <v>2º Agrup</v>
      </c>
      <c r="E25" s="5" t="str">
        <f>IFERROR((VLOOKUP(B25,INSCRITOS!A:D,4,0)),"")</f>
        <v>Joana Paisana</v>
      </c>
      <c r="F25" s="1" t="str">
        <f>IFERROR((VLOOKUP(B25,INSCRITOS!A:F,6,0)),"")</f>
        <v>F</v>
      </c>
      <c r="G25" s="5" t="str">
        <f>IFERROR((VLOOKUP(B25,INSCRITOS!A:H,8,0)),"")</f>
        <v>Clube Desportivo e Recreativo Ribeirinho da Baixa da Banheira</v>
      </c>
      <c r="H25" s="19">
        <v>100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</row>
    <row r="26" spans="1:1013" ht="18" customHeight="1" x14ac:dyDescent="0.25">
      <c r="A26" s="1">
        <v>12</v>
      </c>
      <c r="B26" s="20">
        <v>188</v>
      </c>
      <c r="C26" s="1">
        <f>IFERROR((VLOOKUP(B26,INSCRITOS!A:B,2,0)),"")</f>
        <v>104887</v>
      </c>
      <c r="D26" s="1" t="str">
        <f>IFERROR((VLOOKUP(B26,INSCRITOS!A:C,3,0)),"")</f>
        <v>2º Agrup</v>
      </c>
      <c r="E26" s="5" t="str">
        <f>IFERROR((VLOOKUP(B26,INSCRITOS!A:D,4,0)),"")</f>
        <v>Tiago Lopes</v>
      </c>
      <c r="F26" s="1" t="str">
        <f>IFERROR((VLOOKUP(B26,INSCRITOS!A:F,6,0)),"")</f>
        <v>M</v>
      </c>
      <c r="G26" s="5" t="str">
        <f>IFERROR((VLOOKUP(B26,INSCRITOS!A:H,8,0)),"")</f>
        <v>Lusitano Setúbal E</v>
      </c>
      <c r="H26" s="19">
        <v>90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</row>
    <row r="27" spans="1:1013" s="6" customFormat="1" ht="18" customHeight="1" x14ac:dyDescent="0.25">
      <c r="A27" s="2"/>
      <c r="B27" s="13"/>
      <c r="C27" s="2"/>
      <c r="D27" s="2"/>
      <c r="F27" s="2"/>
      <c r="H27" s="2"/>
    </row>
    <row r="28" spans="1:1013" x14ac:dyDescent="0.25">
      <c r="D28" s="111" t="s">
        <v>9</v>
      </c>
      <c r="E28" s="112"/>
      <c r="F28" s="112"/>
      <c r="G28" s="112"/>
      <c r="H28" s="11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</row>
    <row r="29" spans="1:1013" x14ac:dyDescent="0.25">
      <c r="D29" s="21" t="s">
        <v>10</v>
      </c>
      <c r="E29" s="108" t="s">
        <v>6</v>
      </c>
      <c r="F29" s="109"/>
      <c r="G29" s="110"/>
      <c r="H29" s="106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</row>
    <row r="30" spans="1:1013" x14ac:dyDescent="0.25">
      <c r="D30" s="9">
        <v>1</v>
      </c>
      <c r="E30" s="116" t="s">
        <v>108</v>
      </c>
      <c r="F30" s="116"/>
      <c r="G30" s="116"/>
      <c r="H30" s="17">
        <f>H8+H10+H16+H17+H18+H21</f>
        <v>1070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</row>
    <row r="31" spans="1:1013" x14ac:dyDescent="0.25">
      <c r="A31" s="8"/>
      <c r="B31" s="8"/>
      <c r="C31" s="8"/>
      <c r="D31" s="9">
        <v>2</v>
      </c>
      <c r="E31" s="116" t="s">
        <v>107</v>
      </c>
      <c r="F31" s="116"/>
      <c r="G31" s="116"/>
      <c r="H31" s="17">
        <f>H9+H15+H22+H23+H26</f>
        <v>740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</row>
    <row r="32" spans="1:1013" x14ac:dyDescent="0.25">
      <c r="A32" s="8"/>
      <c r="B32" s="8"/>
      <c r="C32" s="8"/>
      <c r="D32" s="9">
        <v>3</v>
      </c>
      <c r="E32" s="116" t="s">
        <v>109</v>
      </c>
      <c r="F32" s="116"/>
      <c r="G32" s="116"/>
      <c r="H32" s="17">
        <f>H11+H20+H24</f>
        <v>430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</row>
    <row r="33" spans="1:1013" x14ac:dyDescent="0.25">
      <c r="A33" s="8"/>
      <c r="B33" s="8"/>
      <c r="C33" s="8"/>
      <c r="D33" s="9">
        <v>4</v>
      </c>
      <c r="E33" s="116" t="s">
        <v>97</v>
      </c>
      <c r="F33" s="116"/>
      <c r="G33" s="116"/>
      <c r="H33" s="17">
        <f>H19+H25</f>
        <v>260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</row>
    <row r="34" spans="1:1013" ht="15" hidden="1" x14ac:dyDescent="0.25">
      <c r="A34" s="8"/>
      <c r="B34" s="8"/>
      <c r="C34" s="8"/>
      <c r="G34" s="105" t="s">
        <v>110</v>
      </c>
      <c r="H34" s="17">
        <f>SUM(H30:H33)</f>
        <v>2500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</row>
  </sheetData>
  <sortState ref="D36:F42">
    <sortCondition descending="1" ref="F36:F42"/>
  </sortState>
  <mergeCells count="6">
    <mergeCell ref="D28:H28"/>
    <mergeCell ref="E30:G30"/>
    <mergeCell ref="E31:G31"/>
    <mergeCell ref="E32:G32"/>
    <mergeCell ref="E33:G33"/>
    <mergeCell ref="E29:G29"/>
  </mergeCells>
  <pageMargins left="0.7" right="0.7" top="0.75" bottom="0.75" header="0.3" footer="0.3"/>
  <pageSetup paperSize="9" scale="81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INSCRITOS</vt:lpstr>
      <vt:lpstr>Estafetas</vt:lpstr>
      <vt:lpstr>INSCRITOS!Área_de_Impressão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2019-06-16T11:08:04Z</cp:lastPrinted>
  <dcterms:created xsi:type="dcterms:W3CDTF">2016-04-26T14:30:14Z</dcterms:created>
  <dcterms:modified xsi:type="dcterms:W3CDTF">2019-06-17T11:28:09Z</dcterms:modified>
  <dc:language>pt-PT</dc:language>
</cp:coreProperties>
</file>