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LITORAL\2019_05_01 V Duatlo da SFRA Amadora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e equipas" sheetId="2" r:id="rId2"/>
    <sheet name="18+" sheetId="13" state="hidden" r:id="rId3"/>
    <sheet name="18+ e Equipas" sheetId="15" r:id="rId4"/>
  </sheets>
  <definedNames>
    <definedName name="_xlnm._FilterDatabase" localSheetId="2" hidden="1">'18+'!$G$1:$G$32</definedName>
    <definedName name="_xlnm._FilterDatabase" localSheetId="1" hidden="1">'Escalões e equipas'!$G$1:$G$300</definedName>
    <definedName name="_xlnm._FilterDatabase" localSheetId="0" hidden="1">INSCRITOS!$D$1:$M$366</definedName>
    <definedName name="_xlnm.Print_Area" localSheetId="2">'18+'!$A$1:$G$23</definedName>
    <definedName name="_xlnm.Print_Area" localSheetId="3">'18+ e Equipas'!$A$39:$I$42</definedName>
    <definedName name="_xlnm.Print_Area" localSheetId="1">'Escalões e equipas'!$A$1:$I$298</definedName>
    <definedName name="_xlnm.Print_Area" localSheetId="0">INSCRITOS!$D$1:$M$365</definedName>
    <definedName name="_xlnm.Print_Titles" localSheetId="2">'18+'!$1:$2</definedName>
    <definedName name="_xlnm.Print_Titles" localSheetId="1">'Escalões e equipas'!$1:$2</definedName>
  </definedNames>
  <calcPr calcId="152511"/>
</workbook>
</file>

<file path=xl/calcChain.xml><?xml version="1.0" encoding="utf-8"?>
<calcChain xmlns="http://schemas.openxmlformats.org/spreadsheetml/2006/main">
  <c r="D286" i="2" l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G169" i="2" l="1"/>
  <c r="C56" i="2" l="1"/>
  <c r="C50" i="2"/>
  <c r="C49" i="2"/>
  <c r="C48" i="2"/>
  <c r="C47" i="2"/>
  <c r="C46" i="2"/>
  <c r="C45" i="2"/>
  <c r="C44" i="2"/>
  <c r="C43" i="2"/>
  <c r="G54" i="2"/>
  <c r="C168" i="2" l="1"/>
  <c r="H37" i="15" l="1"/>
  <c r="I37" i="15" s="1"/>
  <c r="G37" i="15"/>
  <c r="F37" i="15"/>
  <c r="E37" i="15"/>
  <c r="D37" i="15"/>
  <c r="C37" i="15"/>
  <c r="H36" i="15"/>
  <c r="I36" i="15" s="1"/>
  <c r="G36" i="15"/>
  <c r="F36" i="15"/>
  <c r="E36" i="15"/>
  <c r="D36" i="15"/>
  <c r="C36" i="15"/>
  <c r="H35" i="15"/>
  <c r="G35" i="15"/>
  <c r="F35" i="15"/>
  <c r="E35" i="15"/>
  <c r="D35" i="15"/>
  <c r="C35" i="15"/>
  <c r="A35" i="15"/>
  <c r="A36" i="15" s="1"/>
  <c r="A37" i="15" s="1"/>
  <c r="H34" i="15"/>
  <c r="I34" i="15" s="1"/>
  <c r="G34" i="15"/>
  <c r="F34" i="15"/>
  <c r="E34" i="15"/>
  <c r="D34" i="15"/>
  <c r="C34" i="15"/>
  <c r="I7" i="15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G42" i="15"/>
  <c r="E42" i="15"/>
  <c r="D42" i="15"/>
  <c r="C42" i="15"/>
  <c r="A42" i="15"/>
  <c r="G41" i="15"/>
  <c r="E41" i="15"/>
  <c r="D41" i="15"/>
  <c r="C41" i="15"/>
  <c r="H30" i="15"/>
  <c r="G30" i="15"/>
  <c r="F30" i="15"/>
  <c r="E30" i="15"/>
  <c r="D30" i="15"/>
  <c r="C30" i="15"/>
  <c r="H29" i="15"/>
  <c r="G29" i="15"/>
  <c r="F29" i="15"/>
  <c r="E29" i="15"/>
  <c r="D29" i="15"/>
  <c r="C29" i="15"/>
  <c r="H28" i="15"/>
  <c r="G28" i="15"/>
  <c r="F28" i="15"/>
  <c r="E28" i="15"/>
  <c r="D28" i="15"/>
  <c r="C28" i="15"/>
  <c r="H27" i="15"/>
  <c r="G27" i="15"/>
  <c r="F27" i="15"/>
  <c r="E27" i="15"/>
  <c r="D27" i="15"/>
  <c r="C27" i="15"/>
  <c r="H26" i="15"/>
  <c r="G26" i="15"/>
  <c r="F26" i="15"/>
  <c r="E26" i="15"/>
  <c r="D26" i="15"/>
  <c r="C26" i="15"/>
  <c r="H25" i="15"/>
  <c r="G25" i="15"/>
  <c r="F25" i="15"/>
  <c r="E25" i="15"/>
  <c r="D25" i="15"/>
  <c r="C25" i="15"/>
  <c r="H24" i="15"/>
  <c r="G24" i="15"/>
  <c r="F24" i="15"/>
  <c r="E24" i="15"/>
  <c r="D24" i="15"/>
  <c r="C24" i="15"/>
  <c r="H23" i="15"/>
  <c r="G23" i="15"/>
  <c r="F23" i="15"/>
  <c r="E23" i="15"/>
  <c r="D23" i="15"/>
  <c r="C23" i="15"/>
  <c r="H22" i="15"/>
  <c r="G22" i="15"/>
  <c r="F22" i="15"/>
  <c r="E22" i="15"/>
  <c r="D22" i="15"/>
  <c r="C22" i="15"/>
  <c r="H21" i="15"/>
  <c r="G21" i="15"/>
  <c r="F21" i="15"/>
  <c r="E21" i="15"/>
  <c r="D21" i="15"/>
  <c r="C21" i="15"/>
  <c r="H20" i="15"/>
  <c r="G20" i="15"/>
  <c r="F20" i="15"/>
  <c r="E20" i="15"/>
  <c r="D20" i="15"/>
  <c r="C20" i="15"/>
  <c r="H19" i="15"/>
  <c r="G19" i="15"/>
  <c r="F19" i="15"/>
  <c r="E19" i="15"/>
  <c r="D19" i="15"/>
  <c r="C19" i="15"/>
  <c r="H18" i="15"/>
  <c r="G18" i="15"/>
  <c r="F18" i="15"/>
  <c r="E18" i="15"/>
  <c r="D18" i="15"/>
  <c r="C18" i="15"/>
  <c r="H17" i="15"/>
  <c r="G17" i="15"/>
  <c r="F17" i="15"/>
  <c r="E17" i="15"/>
  <c r="D17" i="15"/>
  <c r="C17" i="15"/>
  <c r="H16" i="15"/>
  <c r="G16" i="15"/>
  <c r="F16" i="15"/>
  <c r="E16" i="15"/>
  <c r="D16" i="15"/>
  <c r="C16" i="15"/>
  <c r="H15" i="15"/>
  <c r="G15" i="15"/>
  <c r="F15" i="15"/>
  <c r="E15" i="15"/>
  <c r="D15" i="15"/>
  <c r="C15" i="15"/>
  <c r="G14" i="15"/>
  <c r="F14" i="15"/>
  <c r="E14" i="15"/>
  <c r="D14" i="15"/>
  <c r="C14" i="15"/>
  <c r="H13" i="15"/>
  <c r="G13" i="15"/>
  <c r="F13" i="15"/>
  <c r="E13" i="15"/>
  <c r="D13" i="15"/>
  <c r="C13" i="15"/>
  <c r="H12" i="15"/>
  <c r="G12" i="15"/>
  <c r="F12" i="15"/>
  <c r="E12" i="15"/>
  <c r="D12" i="15"/>
  <c r="C12" i="15"/>
  <c r="H11" i="15"/>
  <c r="G11" i="15"/>
  <c r="F11" i="15"/>
  <c r="E11" i="15"/>
  <c r="D11" i="15"/>
  <c r="C11" i="15"/>
  <c r="H10" i="15"/>
  <c r="G10" i="15"/>
  <c r="F10" i="15"/>
  <c r="E10" i="15"/>
  <c r="D10" i="15"/>
  <c r="C10" i="15"/>
  <c r="H9" i="15"/>
  <c r="G9" i="15"/>
  <c r="F9" i="15"/>
  <c r="E9" i="15"/>
  <c r="D9" i="15"/>
  <c r="C9" i="15"/>
  <c r="H8" i="15"/>
  <c r="G8" i="15"/>
  <c r="F8" i="15"/>
  <c r="E8" i="15"/>
  <c r="D8" i="15"/>
  <c r="C8" i="15"/>
  <c r="H7" i="15"/>
  <c r="G7" i="15"/>
  <c r="F7" i="15"/>
  <c r="E7" i="15"/>
  <c r="D7" i="15"/>
  <c r="C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H6" i="15"/>
  <c r="G6" i="15"/>
  <c r="F6" i="15"/>
  <c r="E6" i="15"/>
  <c r="D6" i="15"/>
  <c r="C6" i="15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67" i="2"/>
  <c r="F67" i="2"/>
  <c r="E67" i="2"/>
  <c r="D67" i="2"/>
  <c r="C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G66" i="2"/>
  <c r="F66" i="2"/>
  <c r="E66" i="2"/>
  <c r="D66" i="2"/>
  <c r="C66" i="2"/>
  <c r="G65" i="2"/>
  <c r="F65" i="2"/>
  <c r="E65" i="2"/>
  <c r="D65" i="2"/>
  <c r="C65" i="2"/>
  <c r="H64" i="2"/>
  <c r="G64" i="2"/>
  <c r="F64" i="2"/>
  <c r="E64" i="2"/>
  <c r="D64" i="2"/>
  <c r="C64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7" i="2"/>
  <c r="D77" i="2"/>
  <c r="E77" i="2"/>
  <c r="F77" i="2"/>
  <c r="G77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G266" i="2"/>
  <c r="F266" i="2"/>
  <c r="E266" i="2"/>
  <c r="D266" i="2"/>
  <c r="C266" i="2"/>
  <c r="G265" i="2"/>
  <c r="F265" i="2"/>
  <c r="E265" i="2"/>
  <c r="D265" i="2"/>
  <c r="C265" i="2"/>
  <c r="G264" i="2"/>
  <c r="F264" i="2"/>
  <c r="E264" i="2"/>
  <c r="D264" i="2"/>
  <c r="C264" i="2"/>
  <c r="G263" i="2"/>
  <c r="F263" i="2"/>
  <c r="E263" i="2"/>
  <c r="D263" i="2"/>
  <c r="C263" i="2"/>
  <c r="G262" i="2"/>
  <c r="F262" i="2"/>
  <c r="E262" i="2"/>
  <c r="D262" i="2"/>
  <c r="C262" i="2"/>
  <c r="G261" i="2"/>
  <c r="F261" i="2"/>
  <c r="E261" i="2"/>
  <c r="D261" i="2"/>
  <c r="C261" i="2"/>
  <c r="G260" i="2"/>
  <c r="F260" i="2"/>
  <c r="E260" i="2"/>
  <c r="D260" i="2"/>
  <c r="C260" i="2"/>
  <c r="G259" i="2"/>
  <c r="F259" i="2"/>
  <c r="E259" i="2"/>
  <c r="D259" i="2"/>
  <c r="C259" i="2"/>
  <c r="G258" i="2"/>
  <c r="F258" i="2"/>
  <c r="E258" i="2"/>
  <c r="D258" i="2"/>
  <c r="C258" i="2"/>
  <c r="G257" i="2"/>
  <c r="F257" i="2"/>
  <c r="E257" i="2"/>
  <c r="D257" i="2"/>
  <c r="C257" i="2"/>
  <c r="G256" i="2"/>
  <c r="F256" i="2"/>
  <c r="E256" i="2"/>
  <c r="D256" i="2"/>
  <c r="C256" i="2"/>
  <c r="G255" i="2"/>
  <c r="F255" i="2"/>
  <c r="E255" i="2"/>
  <c r="D255" i="2"/>
  <c r="C255" i="2"/>
  <c r="G254" i="2"/>
  <c r="F254" i="2"/>
  <c r="E254" i="2"/>
  <c r="D254" i="2"/>
  <c r="C254" i="2"/>
  <c r="G253" i="2"/>
  <c r="F253" i="2"/>
  <c r="E253" i="2"/>
  <c r="D253" i="2"/>
  <c r="C253" i="2"/>
  <c r="G252" i="2"/>
  <c r="F252" i="2"/>
  <c r="E252" i="2"/>
  <c r="D252" i="2"/>
  <c r="C252" i="2"/>
  <c r="G251" i="2"/>
  <c r="F251" i="2"/>
  <c r="E251" i="2"/>
  <c r="D251" i="2"/>
  <c r="C251" i="2"/>
  <c r="G250" i="2"/>
  <c r="F250" i="2"/>
  <c r="E250" i="2"/>
  <c r="D250" i="2"/>
  <c r="C250" i="2"/>
  <c r="G249" i="2"/>
  <c r="F249" i="2"/>
  <c r="E249" i="2"/>
  <c r="D249" i="2"/>
  <c r="C249" i="2"/>
  <c r="G248" i="2"/>
  <c r="F248" i="2"/>
  <c r="E248" i="2"/>
  <c r="D248" i="2"/>
  <c r="C248" i="2"/>
  <c r="G234" i="2"/>
  <c r="F234" i="2"/>
  <c r="E234" i="2"/>
  <c r="D234" i="2"/>
  <c r="C234" i="2"/>
  <c r="G233" i="2"/>
  <c r="F233" i="2"/>
  <c r="E233" i="2"/>
  <c r="D233" i="2"/>
  <c r="C233" i="2"/>
  <c r="G232" i="2"/>
  <c r="F232" i="2"/>
  <c r="E232" i="2"/>
  <c r="D232" i="2"/>
  <c r="C232" i="2"/>
  <c r="G231" i="2"/>
  <c r="F231" i="2"/>
  <c r="E231" i="2"/>
  <c r="D231" i="2"/>
  <c r="C231" i="2"/>
  <c r="G230" i="2"/>
  <c r="F230" i="2"/>
  <c r="E230" i="2"/>
  <c r="D230" i="2"/>
  <c r="C230" i="2"/>
  <c r="G229" i="2"/>
  <c r="F229" i="2"/>
  <c r="E229" i="2"/>
  <c r="D229" i="2"/>
  <c r="C229" i="2"/>
  <c r="G228" i="2"/>
  <c r="F228" i="2"/>
  <c r="E228" i="2"/>
  <c r="D228" i="2"/>
  <c r="C228" i="2"/>
  <c r="G227" i="2"/>
  <c r="F227" i="2"/>
  <c r="E227" i="2"/>
  <c r="D227" i="2"/>
  <c r="C227" i="2"/>
  <c r="G226" i="2"/>
  <c r="F226" i="2"/>
  <c r="E226" i="2"/>
  <c r="D226" i="2"/>
  <c r="C226" i="2"/>
  <c r="G225" i="2"/>
  <c r="F225" i="2"/>
  <c r="E225" i="2"/>
  <c r="D225" i="2"/>
  <c r="C225" i="2"/>
  <c r="G224" i="2"/>
  <c r="F224" i="2"/>
  <c r="E224" i="2"/>
  <c r="D224" i="2"/>
  <c r="C224" i="2"/>
  <c r="A248" i="2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G242" i="2"/>
  <c r="F242" i="2"/>
  <c r="E242" i="2"/>
  <c r="D242" i="2"/>
  <c r="C242" i="2"/>
  <c r="G241" i="2"/>
  <c r="F241" i="2"/>
  <c r="E241" i="2"/>
  <c r="D241" i="2"/>
  <c r="C241" i="2"/>
  <c r="G240" i="2"/>
  <c r="F240" i="2"/>
  <c r="E240" i="2"/>
  <c r="D240" i="2"/>
  <c r="C240" i="2"/>
  <c r="G239" i="2"/>
  <c r="F239" i="2"/>
  <c r="E239" i="2"/>
  <c r="D239" i="2"/>
  <c r="C239" i="2"/>
  <c r="G238" i="2"/>
  <c r="F238" i="2"/>
  <c r="E238" i="2"/>
  <c r="D238" i="2"/>
  <c r="C238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G196" i="2"/>
  <c r="F196" i="2"/>
  <c r="E196" i="2"/>
  <c r="D196" i="2"/>
  <c r="C196" i="2"/>
  <c r="G195" i="2"/>
  <c r="F195" i="2"/>
  <c r="E195" i="2"/>
  <c r="D195" i="2"/>
  <c r="C195" i="2"/>
  <c r="G194" i="2"/>
  <c r="F194" i="2"/>
  <c r="E194" i="2"/>
  <c r="D194" i="2"/>
  <c r="C194" i="2"/>
  <c r="G193" i="2"/>
  <c r="F193" i="2"/>
  <c r="E193" i="2"/>
  <c r="D193" i="2"/>
  <c r="C193" i="2"/>
  <c r="G192" i="2"/>
  <c r="F192" i="2"/>
  <c r="E192" i="2"/>
  <c r="D192" i="2"/>
  <c r="C192" i="2"/>
  <c r="G191" i="2"/>
  <c r="F191" i="2"/>
  <c r="E191" i="2"/>
  <c r="D191" i="2"/>
  <c r="C191" i="2"/>
  <c r="G190" i="2"/>
  <c r="F190" i="2"/>
  <c r="E190" i="2"/>
  <c r="D190" i="2"/>
  <c r="C190" i="2"/>
  <c r="G189" i="2"/>
  <c r="F189" i="2"/>
  <c r="E189" i="2"/>
  <c r="D189" i="2"/>
  <c r="C189" i="2"/>
  <c r="G188" i="2"/>
  <c r="F188" i="2"/>
  <c r="E188" i="2"/>
  <c r="D188" i="2"/>
  <c r="C188" i="2"/>
  <c r="G187" i="2"/>
  <c r="F187" i="2"/>
  <c r="E187" i="2"/>
  <c r="D187" i="2"/>
  <c r="C187" i="2"/>
  <c r="G207" i="2"/>
  <c r="F207" i="2"/>
  <c r="E207" i="2"/>
  <c r="D207" i="2"/>
  <c r="C207" i="2"/>
  <c r="G206" i="2"/>
  <c r="F206" i="2"/>
  <c r="E206" i="2"/>
  <c r="D206" i="2"/>
  <c r="C206" i="2"/>
  <c r="G205" i="2"/>
  <c r="F205" i="2"/>
  <c r="E205" i="2"/>
  <c r="D205" i="2"/>
  <c r="C205" i="2"/>
  <c r="G204" i="2"/>
  <c r="F204" i="2"/>
  <c r="E204" i="2"/>
  <c r="D204" i="2"/>
  <c r="C204" i="2"/>
  <c r="G203" i="2"/>
  <c r="F203" i="2"/>
  <c r="D203" i="2"/>
  <c r="C203" i="2"/>
  <c r="G202" i="2"/>
  <c r="F202" i="2"/>
  <c r="E202" i="2"/>
  <c r="D202" i="2"/>
  <c r="C202" i="2"/>
  <c r="H178" i="2"/>
  <c r="G178" i="2"/>
  <c r="F178" i="2"/>
  <c r="E178" i="2"/>
  <c r="D178" i="2"/>
  <c r="C178" i="2"/>
  <c r="H177" i="2"/>
  <c r="G177" i="2"/>
  <c r="F177" i="2"/>
  <c r="E177" i="2"/>
  <c r="D177" i="2"/>
  <c r="C177" i="2"/>
  <c r="H176" i="2"/>
  <c r="G176" i="2"/>
  <c r="F176" i="2"/>
  <c r="E176" i="2"/>
  <c r="D176" i="2"/>
  <c r="C176" i="2"/>
  <c r="H175" i="2"/>
  <c r="G175" i="2"/>
  <c r="F175" i="2"/>
  <c r="E175" i="2"/>
  <c r="D175" i="2"/>
  <c r="C175" i="2"/>
  <c r="H174" i="2"/>
  <c r="G174" i="2"/>
  <c r="F174" i="2"/>
  <c r="E174" i="2"/>
  <c r="D174" i="2"/>
  <c r="C174" i="2"/>
  <c r="H173" i="2"/>
  <c r="G173" i="2"/>
  <c r="F173" i="2"/>
  <c r="E173" i="2"/>
  <c r="D173" i="2"/>
  <c r="C173" i="2"/>
  <c r="H172" i="2"/>
  <c r="G172" i="2"/>
  <c r="F172" i="2"/>
  <c r="E172" i="2"/>
  <c r="D172" i="2"/>
  <c r="C172" i="2"/>
  <c r="H171" i="2"/>
  <c r="G171" i="2"/>
  <c r="F171" i="2"/>
  <c r="E171" i="2"/>
  <c r="D171" i="2"/>
  <c r="C171" i="2"/>
  <c r="H170" i="2"/>
  <c r="G170" i="2"/>
  <c r="F170" i="2"/>
  <c r="E170" i="2"/>
  <c r="D170" i="2"/>
  <c r="C170" i="2"/>
  <c r="H169" i="2"/>
  <c r="F169" i="2"/>
  <c r="E169" i="2"/>
  <c r="D169" i="2"/>
  <c r="C169" i="2"/>
  <c r="H168" i="2"/>
  <c r="G168" i="2"/>
  <c r="F168" i="2"/>
  <c r="E168" i="2"/>
  <c r="D168" i="2"/>
  <c r="H167" i="2"/>
  <c r="G167" i="2"/>
  <c r="F167" i="2"/>
  <c r="E167" i="2"/>
  <c r="D167" i="2"/>
  <c r="C167" i="2"/>
  <c r="H166" i="2"/>
  <c r="G166" i="2"/>
  <c r="F166" i="2"/>
  <c r="E166" i="2"/>
  <c r="D166" i="2"/>
  <c r="C166" i="2"/>
  <c r="H165" i="2"/>
  <c r="G165" i="2"/>
  <c r="F165" i="2"/>
  <c r="E165" i="2"/>
  <c r="D165" i="2"/>
  <c r="C165" i="2"/>
  <c r="H164" i="2"/>
  <c r="G164" i="2"/>
  <c r="F164" i="2"/>
  <c r="E164" i="2"/>
  <c r="D164" i="2"/>
  <c r="C164" i="2"/>
  <c r="H163" i="2"/>
  <c r="G163" i="2"/>
  <c r="F163" i="2"/>
  <c r="E163" i="2"/>
  <c r="D163" i="2"/>
  <c r="C163" i="2"/>
  <c r="H162" i="2"/>
  <c r="G162" i="2"/>
  <c r="F162" i="2"/>
  <c r="E162" i="2"/>
  <c r="D162" i="2"/>
  <c r="C162" i="2"/>
  <c r="H161" i="2"/>
  <c r="G161" i="2"/>
  <c r="F161" i="2"/>
  <c r="E161" i="2"/>
  <c r="D161" i="2"/>
  <c r="C161" i="2"/>
  <c r="H160" i="2"/>
  <c r="G160" i="2"/>
  <c r="F160" i="2"/>
  <c r="E160" i="2"/>
  <c r="D160" i="2"/>
  <c r="C160" i="2"/>
  <c r="H159" i="2"/>
  <c r="G159" i="2"/>
  <c r="F159" i="2"/>
  <c r="E159" i="2"/>
  <c r="D159" i="2"/>
  <c r="C159" i="2"/>
  <c r="H158" i="2"/>
  <c r="G158" i="2"/>
  <c r="F158" i="2"/>
  <c r="E158" i="2"/>
  <c r="D158" i="2"/>
  <c r="C158" i="2"/>
  <c r="H157" i="2"/>
  <c r="G157" i="2"/>
  <c r="F157" i="2"/>
  <c r="E157" i="2"/>
  <c r="D157" i="2"/>
  <c r="C157" i="2"/>
  <c r="H156" i="2"/>
  <c r="G156" i="2"/>
  <c r="F156" i="2"/>
  <c r="E156" i="2"/>
  <c r="D156" i="2"/>
  <c r="C156" i="2"/>
  <c r="H155" i="2"/>
  <c r="G155" i="2"/>
  <c r="F155" i="2"/>
  <c r="E155" i="2"/>
  <c r="D155" i="2"/>
  <c r="C155" i="2"/>
  <c r="H154" i="2"/>
  <c r="G154" i="2"/>
  <c r="F154" i="2"/>
  <c r="E154" i="2"/>
  <c r="D154" i="2"/>
  <c r="C154" i="2"/>
  <c r="H153" i="2"/>
  <c r="G153" i="2"/>
  <c r="F153" i="2"/>
  <c r="E153" i="2"/>
  <c r="D153" i="2"/>
  <c r="C153" i="2"/>
  <c r="H152" i="2"/>
  <c r="G152" i="2"/>
  <c r="F152" i="2"/>
  <c r="E152" i="2"/>
  <c r="D152" i="2"/>
  <c r="C152" i="2"/>
  <c r="H151" i="2"/>
  <c r="G151" i="2"/>
  <c r="F151" i="2"/>
  <c r="E151" i="2"/>
  <c r="D151" i="2"/>
  <c r="C151" i="2"/>
  <c r="H150" i="2"/>
  <c r="G150" i="2"/>
  <c r="F150" i="2"/>
  <c r="E150" i="2"/>
  <c r="D150" i="2"/>
  <c r="C150" i="2"/>
  <c r="H149" i="2"/>
  <c r="G149" i="2"/>
  <c r="F149" i="2"/>
  <c r="E149" i="2"/>
  <c r="D149" i="2"/>
  <c r="C149" i="2"/>
  <c r="H148" i="2"/>
  <c r="G148" i="2"/>
  <c r="F148" i="2"/>
  <c r="E148" i="2"/>
  <c r="D148" i="2"/>
  <c r="C148" i="2"/>
  <c r="H147" i="2"/>
  <c r="G147" i="2"/>
  <c r="F147" i="2"/>
  <c r="E147" i="2"/>
  <c r="D147" i="2"/>
  <c r="C147" i="2"/>
  <c r="H146" i="2"/>
  <c r="G146" i="2"/>
  <c r="F146" i="2"/>
  <c r="E146" i="2"/>
  <c r="D146" i="2"/>
  <c r="C146" i="2"/>
  <c r="H145" i="2"/>
  <c r="G145" i="2"/>
  <c r="F145" i="2"/>
  <c r="E145" i="2"/>
  <c r="D145" i="2"/>
  <c r="C145" i="2"/>
  <c r="H144" i="2"/>
  <c r="G144" i="2"/>
  <c r="F144" i="2"/>
  <c r="E144" i="2"/>
  <c r="D144" i="2"/>
  <c r="C144" i="2"/>
  <c r="H143" i="2"/>
  <c r="G143" i="2"/>
  <c r="F143" i="2"/>
  <c r="E143" i="2"/>
  <c r="D143" i="2"/>
  <c r="C143" i="2"/>
  <c r="H142" i="2"/>
  <c r="G142" i="2"/>
  <c r="F142" i="2"/>
  <c r="E142" i="2"/>
  <c r="D142" i="2"/>
  <c r="C142" i="2"/>
  <c r="H141" i="2"/>
  <c r="G141" i="2"/>
  <c r="F141" i="2"/>
  <c r="E141" i="2"/>
  <c r="D141" i="2"/>
  <c r="C141" i="2"/>
  <c r="H140" i="2"/>
  <c r="G140" i="2"/>
  <c r="F140" i="2"/>
  <c r="E140" i="2"/>
  <c r="D140" i="2"/>
  <c r="C140" i="2"/>
  <c r="H139" i="2"/>
  <c r="G139" i="2"/>
  <c r="F139" i="2"/>
  <c r="E139" i="2"/>
  <c r="D139" i="2"/>
  <c r="C139" i="2"/>
  <c r="H138" i="2"/>
  <c r="G138" i="2"/>
  <c r="F138" i="2"/>
  <c r="E138" i="2"/>
  <c r="D138" i="2"/>
  <c r="C138" i="2"/>
  <c r="H137" i="2"/>
  <c r="G137" i="2"/>
  <c r="F137" i="2"/>
  <c r="E137" i="2"/>
  <c r="D137" i="2"/>
  <c r="C137" i="2"/>
  <c r="H136" i="2"/>
  <c r="G136" i="2"/>
  <c r="F136" i="2"/>
  <c r="E136" i="2"/>
  <c r="D136" i="2"/>
  <c r="C136" i="2"/>
  <c r="H135" i="2"/>
  <c r="G135" i="2"/>
  <c r="F135" i="2"/>
  <c r="E135" i="2"/>
  <c r="D135" i="2"/>
  <c r="C135" i="2"/>
  <c r="H134" i="2"/>
  <c r="G134" i="2"/>
  <c r="F134" i="2"/>
  <c r="E134" i="2"/>
  <c r="D134" i="2"/>
  <c r="C134" i="2"/>
  <c r="H133" i="2"/>
  <c r="G133" i="2"/>
  <c r="F133" i="2"/>
  <c r="E133" i="2"/>
  <c r="D133" i="2"/>
  <c r="C133" i="2"/>
  <c r="H132" i="2"/>
  <c r="G132" i="2"/>
  <c r="F132" i="2"/>
  <c r="E132" i="2"/>
  <c r="D132" i="2"/>
  <c r="C132" i="2"/>
  <c r="H131" i="2"/>
  <c r="G131" i="2"/>
  <c r="F131" i="2"/>
  <c r="E131" i="2"/>
  <c r="D131" i="2"/>
  <c r="C131" i="2"/>
  <c r="H130" i="2"/>
  <c r="G130" i="2"/>
  <c r="F130" i="2"/>
  <c r="E130" i="2"/>
  <c r="D130" i="2"/>
  <c r="C130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C118" i="2"/>
  <c r="G117" i="2"/>
  <c r="F117" i="2"/>
  <c r="E117" i="2"/>
  <c r="D117" i="2"/>
  <c r="C117" i="2"/>
  <c r="G116" i="2"/>
  <c r="F116" i="2"/>
  <c r="E116" i="2"/>
  <c r="D116" i="2"/>
  <c r="C116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C108" i="2"/>
  <c r="G107" i="2"/>
  <c r="F107" i="2"/>
  <c r="E107" i="2"/>
  <c r="D107" i="2"/>
  <c r="C107" i="2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2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280" i="2"/>
  <c r="F280" i="2"/>
  <c r="E280" i="2"/>
  <c r="D280" i="2"/>
  <c r="C280" i="2"/>
  <c r="C277" i="2"/>
  <c r="D277" i="2"/>
  <c r="E277" i="2"/>
  <c r="F277" i="2"/>
  <c r="G277" i="2"/>
  <c r="C278" i="2"/>
  <c r="D278" i="2"/>
  <c r="E278" i="2"/>
  <c r="F278" i="2"/>
  <c r="G278" i="2"/>
  <c r="C279" i="2"/>
  <c r="D279" i="2"/>
  <c r="E279" i="2"/>
  <c r="F279" i="2"/>
  <c r="G279" i="2"/>
  <c r="H277" i="2" l="1"/>
  <c r="E276" i="2"/>
  <c r="E275" i="2"/>
  <c r="E274" i="2"/>
  <c r="F276" i="2"/>
  <c r="G275" i="2"/>
  <c r="F275" i="2"/>
  <c r="H274" i="2"/>
  <c r="G274" i="2"/>
  <c r="C274" i="2"/>
  <c r="F274" i="2"/>
  <c r="H273" i="2"/>
  <c r="E273" i="2"/>
  <c r="H272" i="2"/>
  <c r="F271" i="2"/>
  <c r="F272" i="2"/>
  <c r="E272" i="2"/>
  <c r="A272" i="2"/>
  <c r="A273" i="2" s="1"/>
  <c r="A274" i="2" s="1"/>
  <c r="A275" i="2" s="1"/>
  <c r="A276" i="2" s="1"/>
  <c r="A277" i="2" s="1"/>
  <c r="A278" i="2" s="1"/>
  <c r="A279" i="2" s="1"/>
  <c r="A280" i="2" s="1"/>
  <c r="H271" i="2"/>
  <c r="G271" i="2"/>
  <c r="D271" i="2"/>
  <c r="C271" i="2"/>
  <c r="C275" i="2" l="1"/>
  <c r="D274" i="2"/>
  <c r="C276" i="2"/>
  <c r="G276" i="2"/>
  <c r="D276" i="2"/>
  <c r="H276" i="2"/>
  <c r="H278" i="2"/>
  <c r="D275" i="2"/>
  <c r="H275" i="2"/>
  <c r="F273" i="2"/>
  <c r="C273" i="2"/>
  <c r="G273" i="2"/>
  <c r="D273" i="2"/>
  <c r="C272" i="2"/>
  <c r="G272" i="2"/>
  <c r="D272" i="2"/>
  <c r="E271" i="2"/>
  <c r="A3" i="1"/>
  <c r="A137" i="1"/>
  <c r="A356" i="1"/>
  <c r="A176" i="1"/>
  <c r="A286" i="1"/>
  <c r="A283" i="1"/>
  <c r="A281" i="1"/>
  <c r="A276" i="1"/>
  <c r="A338" i="1"/>
  <c r="A310" i="1"/>
  <c r="A91" i="1"/>
  <c r="A2" i="1"/>
  <c r="A28" i="1"/>
  <c r="A10" i="1"/>
  <c r="A102" i="1"/>
  <c r="A198" i="1"/>
  <c r="A92" i="1"/>
  <c r="A139" i="1"/>
  <c r="A32" i="1"/>
  <c r="A77" i="1"/>
  <c r="A72" i="1"/>
  <c r="A30" i="1"/>
  <c r="A12" i="1"/>
  <c r="A71" i="1"/>
  <c r="A118" i="1"/>
  <c r="A14" i="1"/>
  <c r="A7" i="1"/>
  <c r="A20" i="1"/>
  <c r="A4" i="1"/>
  <c r="A167" i="1"/>
  <c r="A21" i="1"/>
  <c r="A24" i="1"/>
  <c r="A9" i="1"/>
  <c r="A73" i="1"/>
  <c r="A51" i="1"/>
  <c r="A122" i="1"/>
  <c r="A5" i="1"/>
  <c r="A123" i="1"/>
  <c r="A25" i="1"/>
  <c r="A27" i="1"/>
  <c r="A268" i="1"/>
  <c r="A201" i="1"/>
  <c r="A238" i="1"/>
  <c r="A22" i="1"/>
  <c r="A26" i="1"/>
  <c r="A29" i="1"/>
  <c r="A35" i="1"/>
  <c r="A98" i="1"/>
  <c r="A136" i="1"/>
  <c r="A189" i="1"/>
  <c r="A292" i="1"/>
  <c r="A230" i="1"/>
  <c r="A227" i="1"/>
  <c r="A192" i="1"/>
  <c r="A33" i="1"/>
  <c r="A16" i="1"/>
  <c r="A247" i="1"/>
  <c r="A17" i="1"/>
  <c r="A23" i="1"/>
  <c r="A18" i="1"/>
  <c r="A15" i="1"/>
  <c r="A280" i="1"/>
  <c r="A31" i="1"/>
  <c r="A13" i="1"/>
  <c r="A11" i="1"/>
  <c r="A278" i="1"/>
  <c r="A284" i="1"/>
  <c r="A277" i="1"/>
  <c r="A282" i="1"/>
  <c r="A6" i="1"/>
  <c r="A275" i="1"/>
  <c r="A285" i="1"/>
  <c r="A19" i="1"/>
  <c r="A8" i="1"/>
  <c r="A279" i="1"/>
  <c r="A300" i="1"/>
  <c r="A297" i="1"/>
  <c r="A298" i="1"/>
  <c r="A41" i="1"/>
  <c r="A301" i="1"/>
  <c r="A302" i="1"/>
  <c r="A305" i="1"/>
  <c r="A34" i="1"/>
  <c r="A40" i="1"/>
  <c r="A37" i="1"/>
  <c r="A42" i="1"/>
  <c r="A304" i="1"/>
  <c r="A303" i="1"/>
  <c r="A299" i="1"/>
  <c r="A308" i="1"/>
  <c r="A36" i="1"/>
  <c r="A306" i="1"/>
  <c r="A307" i="1"/>
  <c r="A296" i="1"/>
  <c r="A38" i="1"/>
  <c r="A39" i="1"/>
  <c r="A291" i="1"/>
  <c r="A194" i="1"/>
  <c r="A182" i="1"/>
  <c r="A79" i="1"/>
  <c r="A50" i="1"/>
  <c r="A245" i="1"/>
  <c r="A321" i="1"/>
  <c r="A117" i="1"/>
  <c r="A74" i="1"/>
  <c r="A287" i="1"/>
  <c r="A216" i="1"/>
  <c r="A243" i="1"/>
  <c r="A212" i="1"/>
  <c r="A181" i="1"/>
  <c r="A94" i="1"/>
  <c r="A61" i="1"/>
  <c r="A359" i="1"/>
  <c r="A179" i="1"/>
  <c r="A259" i="1"/>
  <c r="A204" i="1"/>
  <c r="A190" i="1"/>
  <c r="A62" i="1"/>
  <c r="A69" i="1"/>
  <c r="A147" i="1"/>
  <c r="A158" i="1"/>
  <c r="A206" i="1"/>
  <c r="A55" i="1"/>
  <c r="A125" i="1"/>
  <c r="A84" i="1"/>
  <c r="A313" i="1"/>
  <c r="A45" i="1"/>
  <c r="A322" i="1"/>
  <c r="A272" i="1"/>
  <c r="A258" i="1"/>
  <c r="A89" i="1"/>
  <c r="A171" i="1"/>
  <c r="A134" i="1"/>
  <c r="A127" i="1"/>
  <c r="A209" i="1"/>
  <c r="A78" i="1"/>
  <c r="A347" i="1"/>
  <c r="A315" i="1"/>
  <c r="A150" i="1"/>
  <c r="A175" i="1"/>
  <c r="A199" i="1"/>
  <c r="A266" i="1"/>
  <c r="A54" i="1"/>
  <c r="A362" i="1"/>
  <c r="A195" i="1"/>
  <c r="A170" i="1"/>
  <c r="A63" i="1"/>
  <c r="A366" i="1"/>
  <c r="A82" i="1"/>
  <c r="A48" i="1"/>
  <c r="A327" i="1"/>
  <c r="A141" i="1"/>
  <c r="A320" i="1"/>
  <c r="A290" i="1"/>
  <c r="A172" i="1"/>
  <c r="A66" i="1"/>
  <c r="A119" i="1"/>
  <c r="A177" i="1"/>
  <c r="A95" i="1"/>
  <c r="A100" i="1"/>
  <c r="A242" i="1"/>
  <c r="A328" i="1"/>
  <c r="A65" i="1"/>
  <c r="A83" i="1"/>
  <c r="A239" i="1"/>
  <c r="A116" i="1"/>
  <c r="A146" i="1"/>
  <c r="A161" i="1"/>
  <c r="A59" i="1"/>
  <c r="A218" i="1"/>
  <c r="A220" i="1"/>
  <c r="A44" i="1"/>
  <c r="A361" i="1"/>
  <c r="A107" i="1"/>
  <c r="A254" i="1"/>
  <c r="A143" i="1"/>
  <c r="A46" i="1"/>
  <c r="A265" i="1"/>
  <c r="A97" i="1"/>
  <c r="A132" i="1"/>
  <c r="A142" i="1"/>
  <c r="A343" i="1"/>
  <c r="A357" i="1"/>
  <c r="A131" i="1"/>
  <c r="A323" i="1"/>
  <c r="A163" i="1"/>
  <c r="A64" i="1"/>
  <c r="A319" i="1"/>
  <c r="A197" i="1"/>
  <c r="A106" i="1"/>
  <c r="A140" i="1"/>
  <c r="A184" i="1"/>
  <c r="A152" i="1"/>
  <c r="A154" i="1"/>
  <c r="A203" i="1"/>
  <c r="A111" i="1"/>
  <c r="A224" i="1"/>
  <c r="A156" i="1"/>
  <c r="A232" i="1"/>
  <c r="A104" i="1"/>
  <c r="A288" i="1"/>
  <c r="A133" i="1"/>
  <c r="A312" i="1"/>
  <c r="A314" i="1"/>
  <c r="A267" i="1"/>
  <c r="A207" i="1"/>
  <c r="A363" i="1"/>
  <c r="A81" i="1"/>
  <c r="A340" i="1"/>
  <c r="A335" i="1"/>
  <c r="A345" i="1"/>
  <c r="A318" i="1"/>
  <c r="A166" i="1"/>
  <c r="A211" i="1"/>
  <c r="A113" i="1"/>
  <c r="A244" i="1"/>
  <c r="A226" i="1"/>
  <c r="A169" i="1"/>
  <c r="A135" i="1"/>
  <c r="A56" i="1"/>
  <c r="A87" i="1"/>
  <c r="A344" i="1"/>
  <c r="A183" i="1"/>
  <c r="A153" i="1"/>
  <c r="A355" i="1"/>
  <c r="A157" i="1"/>
  <c r="A70" i="1"/>
  <c r="A126" i="1"/>
  <c r="A241" i="1"/>
  <c r="A273" i="1"/>
  <c r="A165" i="1"/>
  <c r="A334" i="1"/>
  <c r="A262" i="1"/>
  <c r="A353" i="1"/>
  <c r="A228" i="1"/>
  <c r="A294" i="1"/>
  <c r="A293" i="1"/>
  <c r="A109" i="1"/>
  <c r="A358" i="1"/>
  <c r="A208" i="1"/>
  <c r="A250" i="1"/>
  <c r="A124" i="1"/>
  <c r="A112" i="1"/>
  <c r="A188" i="1"/>
  <c r="A138" i="1"/>
  <c r="A337" i="1"/>
  <c r="A186" i="1"/>
  <c r="A205" i="1"/>
  <c r="A249" i="1"/>
  <c r="A342" i="1"/>
  <c r="A130" i="1"/>
  <c r="A222" i="1"/>
  <c r="A191" i="1"/>
  <c r="A101" i="1"/>
  <c r="A317" i="1"/>
  <c r="A121" i="1"/>
  <c r="A76" i="1"/>
  <c r="A255" i="1"/>
  <c r="A256" i="1"/>
  <c r="A105" i="1"/>
  <c r="A311" i="1"/>
  <c r="A93" i="1"/>
  <c r="A162" i="1"/>
  <c r="A251" i="1"/>
  <c r="A58" i="1"/>
  <c r="A90" i="1"/>
  <c r="A221" i="1"/>
  <c r="A236" i="1"/>
  <c r="A80" i="1"/>
  <c r="A85" i="1"/>
  <c r="A240" i="1"/>
  <c r="A214" i="1"/>
  <c r="A103" i="1"/>
  <c r="A57" i="1"/>
  <c r="A168" i="1"/>
  <c r="A231" i="1"/>
  <c r="A202" i="1"/>
  <c r="A174" i="1"/>
  <c r="A349" i="1"/>
  <c r="A149" i="1"/>
  <c r="A148" i="1"/>
  <c r="A200" i="1"/>
  <c r="A234" i="1"/>
  <c r="A159" i="1"/>
  <c r="A47" i="1"/>
  <c r="A193" i="1"/>
  <c r="A164" i="1"/>
  <c r="A114" i="1"/>
  <c r="A178" i="1"/>
  <c r="A225" i="1"/>
  <c r="A365" i="1"/>
  <c r="A324" i="1"/>
  <c r="A350" i="1"/>
  <c r="A160" i="1"/>
  <c r="A49" i="1"/>
  <c r="A223" i="1"/>
  <c r="A210" i="1"/>
  <c r="A213" i="1"/>
  <c r="A99" i="1"/>
  <c r="A269" i="1"/>
  <c r="A261" i="1"/>
  <c r="A187" i="1"/>
  <c r="A180" i="1"/>
  <c r="A88" i="1"/>
  <c r="A339" i="1"/>
  <c r="A332" i="1"/>
  <c r="A108" i="1"/>
  <c r="A331" i="1"/>
  <c r="A219" i="1"/>
  <c r="A264" i="1"/>
  <c r="A173" i="1"/>
  <c r="A96" i="1"/>
  <c r="A52" i="1"/>
  <c r="A235" i="1"/>
  <c r="A68" i="1"/>
  <c r="A351" i="1"/>
  <c r="A86" i="1"/>
  <c r="A330" i="1"/>
  <c r="A67" i="1"/>
  <c r="A329" i="1"/>
  <c r="A233" i="1"/>
  <c r="A316" i="1"/>
  <c r="A120" i="1"/>
  <c r="A248" i="1"/>
  <c r="A144" i="1"/>
  <c r="A252" i="1"/>
  <c r="A237" i="1"/>
  <c r="A110" i="1"/>
  <c r="A271" i="1"/>
  <c r="A215" i="1"/>
  <c r="A253" i="1"/>
  <c r="A155" i="1"/>
  <c r="A257" i="1"/>
  <c r="A128" i="1"/>
  <c r="A352" i="1"/>
  <c r="A229" i="1"/>
  <c r="A246" i="1"/>
  <c r="A145" i="1"/>
  <c r="A354" i="1"/>
  <c r="A336" i="1"/>
  <c r="A341" i="1"/>
  <c r="A348" i="1"/>
  <c r="A360" i="1"/>
  <c r="A151" i="1"/>
  <c r="A346" i="1"/>
  <c r="A53" i="1"/>
  <c r="A115" i="1"/>
  <c r="A260" i="1"/>
  <c r="A196" i="1"/>
  <c r="A185" i="1"/>
  <c r="A129" i="1"/>
  <c r="A270" i="1"/>
  <c r="A289" i="1"/>
  <c r="A75" i="1"/>
  <c r="A309" i="1"/>
  <c r="A263" i="1"/>
  <c r="A217" i="1"/>
  <c r="A295" i="1"/>
  <c r="A364" i="1"/>
  <c r="A325" i="1"/>
  <c r="A60" i="1"/>
  <c r="A43" i="1"/>
  <c r="A333" i="1"/>
  <c r="A326" i="1"/>
  <c r="C368" i="1"/>
  <c r="C371" i="1" s="1"/>
  <c r="A218" i="2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184" i="2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M92" i="1"/>
  <c r="M12" i="1"/>
  <c r="M71" i="1"/>
  <c r="M14" i="1"/>
  <c r="M7" i="1"/>
  <c r="H7" i="1"/>
  <c r="M201" i="1"/>
  <c r="H201" i="1"/>
  <c r="A24" i="13"/>
  <c r="A25" i="13" s="1"/>
  <c r="A26" i="13" s="1"/>
  <c r="A27" i="13" s="1"/>
  <c r="A28" i="13" s="1"/>
  <c r="A29" i="13" s="1"/>
  <c r="A30" i="13" s="1"/>
  <c r="A22" i="13"/>
  <c r="A23" i="13" s="1"/>
  <c r="A21" i="13"/>
  <c r="A7" i="13"/>
  <c r="A8" i="13" s="1"/>
  <c r="A9" i="13" s="1"/>
  <c r="A10" i="13" s="1"/>
  <c r="A11" i="13" s="1"/>
  <c r="A12" i="13" s="1"/>
  <c r="A13" i="13" s="1"/>
  <c r="A14" i="13" s="1"/>
  <c r="A15" i="13" s="1"/>
  <c r="E203" i="2" l="1"/>
  <c r="G31" i="2"/>
  <c r="D20" i="2"/>
  <c r="G21" i="2"/>
  <c r="E23" i="2"/>
  <c r="C25" i="2"/>
  <c r="F26" i="2"/>
  <c r="D28" i="2"/>
  <c r="G29" i="2"/>
  <c r="E31" i="2"/>
  <c r="E33" i="2"/>
  <c r="F20" i="2"/>
  <c r="D22" i="2"/>
  <c r="G23" i="2"/>
  <c r="E25" i="2"/>
  <c r="C27" i="2"/>
  <c r="F28" i="2"/>
  <c r="D30" i="2"/>
  <c r="D106" i="2"/>
  <c r="E105" i="2"/>
  <c r="F104" i="2"/>
  <c r="D50" i="2"/>
  <c r="D49" i="2"/>
  <c r="D48" i="2"/>
  <c r="D47" i="2"/>
  <c r="D46" i="2"/>
  <c r="E45" i="2"/>
  <c r="F44" i="2"/>
  <c r="G43" i="2"/>
  <c r="D42" i="2"/>
  <c r="D33" i="2"/>
  <c r="E32" i="2"/>
  <c r="F31" i="2"/>
  <c r="G30" i="2"/>
  <c r="C30" i="2"/>
  <c r="D29" i="2"/>
  <c r="E28" i="2"/>
  <c r="F27" i="2"/>
  <c r="G26" i="2"/>
  <c r="C26" i="2"/>
  <c r="D25" i="2"/>
  <c r="E24" i="2"/>
  <c r="F23" i="2"/>
  <c r="G22" i="2"/>
  <c r="C22" i="2"/>
  <c r="D21" i="2"/>
  <c r="E20" i="2"/>
  <c r="G106" i="2"/>
  <c r="C106" i="2"/>
  <c r="D105" i="2"/>
  <c r="E104" i="2"/>
  <c r="G50" i="2"/>
  <c r="G49" i="2"/>
  <c r="G48" i="2"/>
  <c r="G47" i="2"/>
  <c r="G46" i="2"/>
  <c r="D45" i="2"/>
  <c r="E44" i="2"/>
  <c r="F43" i="2"/>
  <c r="G42" i="2"/>
  <c r="C42" i="2"/>
  <c r="G33" i="2"/>
  <c r="C33" i="2"/>
  <c r="F106" i="2"/>
  <c r="G105" i="2"/>
  <c r="C105" i="2"/>
  <c r="D104" i="2"/>
  <c r="F50" i="2"/>
  <c r="F49" i="2"/>
  <c r="F48" i="2"/>
  <c r="F47" i="2"/>
  <c r="F46" i="2"/>
  <c r="G45" i="2"/>
  <c r="D44" i="2"/>
  <c r="E43" i="2"/>
  <c r="F42" i="2"/>
  <c r="F33" i="2"/>
  <c r="G32" i="2"/>
  <c r="C32" i="2"/>
  <c r="D31" i="2"/>
  <c r="E30" i="2"/>
  <c r="F29" i="2"/>
  <c r="G28" i="2"/>
  <c r="C28" i="2"/>
  <c r="D27" i="2"/>
  <c r="E26" i="2"/>
  <c r="F25" i="2"/>
  <c r="G24" i="2"/>
  <c r="C24" i="2"/>
  <c r="D23" i="2"/>
  <c r="E22" i="2"/>
  <c r="F21" i="2"/>
  <c r="G20" i="2"/>
  <c r="C20" i="2"/>
  <c r="E106" i="2"/>
  <c r="F105" i="2"/>
  <c r="G104" i="2"/>
  <c r="C104" i="2"/>
  <c r="E50" i="2"/>
  <c r="E49" i="2"/>
  <c r="E48" i="2"/>
  <c r="E47" i="2"/>
  <c r="E46" i="2"/>
  <c r="F45" i="2"/>
  <c r="G44" i="2"/>
  <c r="D43" i="2"/>
  <c r="E42" i="2"/>
  <c r="C21" i="2"/>
  <c r="F22" i="2"/>
  <c r="D24" i="2"/>
  <c r="G25" i="2"/>
  <c r="E27" i="2"/>
  <c r="C29" i="2"/>
  <c r="F30" i="2"/>
  <c r="D32" i="2"/>
  <c r="E21" i="2"/>
  <c r="C23" i="2"/>
  <c r="F24" i="2"/>
  <c r="D26" i="2"/>
  <c r="G27" i="2"/>
  <c r="E29" i="2"/>
  <c r="C31" i="2"/>
  <c r="F32" i="2"/>
  <c r="A115" i="2"/>
  <c r="A116" i="2" s="1"/>
  <c r="A117" i="2" s="1"/>
  <c r="A118" i="2" s="1"/>
  <c r="A119" i="2" s="1"/>
  <c r="A120" i="2" s="1"/>
  <c r="A121" i="2" s="1"/>
  <c r="G12" i="13"/>
  <c r="F29" i="13"/>
  <c r="F26" i="13"/>
  <c r="C14" i="13"/>
  <c r="E24" i="13"/>
  <c r="C27" i="13"/>
  <c r="E12" i="13"/>
  <c r="C15" i="13"/>
  <c r="C26" i="13"/>
  <c r="G11" i="13"/>
  <c r="E14" i="13"/>
  <c r="C25" i="13"/>
  <c r="E28" i="13"/>
  <c r="G247" i="2"/>
  <c r="D11" i="13"/>
  <c r="E13" i="13"/>
  <c r="F15" i="13"/>
  <c r="E25" i="13"/>
  <c r="F27" i="13"/>
  <c r="G30" i="13"/>
  <c r="H186" i="2"/>
  <c r="C11" i="13"/>
  <c r="C12" i="13"/>
  <c r="D13" i="13"/>
  <c r="D14" i="13"/>
  <c r="D15" i="13"/>
  <c r="D24" i="13"/>
  <c r="D25" i="13"/>
  <c r="D26" i="13"/>
  <c r="E27" i="13"/>
  <c r="D29" i="13"/>
  <c r="F11" i="13"/>
  <c r="F12" i="13"/>
  <c r="F13" i="13"/>
  <c r="G14" i="13"/>
  <c r="G15" i="13"/>
  <c r="F24" i="13"/>
  <c r="G25" i="13"/>
  <c r="G26" i="13"/>
  <c r="D28" i="13"/>
  <c r="F30" i="13"/>
  <c r="H217" i="2"/>
  <c r="G27" i="13"/>
  <c r="G28" i="13"/>
  <c r="G29" i="13"/>
  <c r="E11" i="13"/>
  <c r="D12" i="13"/>
  <c r="C13" i="13"/>
  <c r="G13" i="13"/>
  <c r="F14" i="13"/>
  <c r="E15" i="13"/>
  <c r="C24" i="13"/>
  <c r="G24" i="13"/>
  <c r="F25" i="13"/>
  <c r="E26" i="13"/>
  <c r="D27" i="13"/>
  <c r="C28" i="13"/>
  <c r="C29" i="13"/>
  <c r="D30" i="13"/>
  <c r="H184" i="2"/>
  <c r="H129" i="2"/>
  <c r="F28" i="13"/>
  <c r="E29" i="13"/>
  <c r="E30" i="13"/>
  <c r="H247" i="2"/>
  <c r="H183" i="2"/>
  <c r="H218" i="2"/>
  <c r="H185" i="2"/>
  <c r="C30" i="13"/>
  <c r="A122" i="2" l="1"/>
  <c r="A123" i="2" s="1"/>
  <c r="G21" i="13" l="1"/>
  <c r="C7" i="13" l="1"/>
  <c r="D7" i="13"/>
  <c r="E7" i="13"/>
  <c r="F7" i="13"/>
  <c r="G7" i="13"/>
  <c r="C8" i="13"/>
  <c r="D8" i="13"/>
  <c r="E8" i="13"/>
  <c r="F8" i="13"/>
  <c r="G8" i="13"/>
  <c r="C9" i="13"/>
  <c r="D9" i="13"/>
  <c r="E9" i="13"/>
  <c r="F9" i="13"/>
  <c r="G9" i="13"/>
  <c r="C10" i="13"/>
  <c r="D10" i="13"/>
  <c r="E10" i="13"/>
  <c r="F10" i="13"/>
  <c r="G10" i="13"/>
  <c r="C218" i="2"/>
  <c r="D218" i="2"/>
  <c r="E218" i="2"/>
  <c r="F218" i="2"/>
  <c r="G218" i="2"/>
  <c r="C219" i="2"/>
  <c r="D219" i="2"/>
  <c r="E219" i="2"/>
  <c r="F219" i="2"/>
  <c r="G219" i="2"/>
  <c r="C220" i="2"/>
  <c r="D220" i="2"/>
  <c r="E220" i="2"/>
  <c r="F220" i="2"/>
  <c r="G220" i="2"/>
  <c r="C221" i="2"/>
  <c r="D221" i="2"/>
  <c r="E221" i="2"/>
  <c r="F221" i="2"/>
  <c r="G221" i="2"/>
  <c r="C222" i="2"/>
  <c r="D222" i="2"/>
  <c r="E222" i="2"/>
  <c r="F222" i="2"/>
  <c r="G222" i="2"/>
  <c r="C223" i="2"/>
  <c r="D223" i="2"/>
  <c r="E223" i="2"/>
  <c r="F223" i="2"/>
  <c r="G223" i="2"/>
  <c r="C235" i="2"/>
  <c r="D235" i="2"/>
  <c r="E235" i="2"/>
  <c r="F235" i="2"/>
  <c r="G235" i="2"/>
  <c r="C236" i="2"/>
  <c r="D236" i="2"/>
  <c r="E236" i="2"/>
  <c r="F236" i="2"/>
  <c r="G236" i="2"/>
  <c r="C237" i="2"/>
  <c r="D237" i="2"/>
  <c r="E237" i="2"/>
  <c r="F237" i="2"/>
  <c r="G237" i="2"/>
  <c r="C184" i="2"/>
  <c r="D184" i="2"/>
  <c r="E184" i="2"/>
  <c r="F184" i="2"/>
  <c r="G184" i="2"/>
  <c r="C185" i="2"/>
  <c r="D185" i="2"/>
  <c r="E185" i="2"/>
  <c r="F185" i="2"/>
  <c r="G185" i="2"/>
  <c r="C186" i="2"/>
  <c r="D186" i="2"/>
  <c r="E186" i="2"/>
  <c r="F186" i="2"/>
  <c r="G186" i="2"/>
  <c r="C197" i="2"/>
  <c r="D197" i="2"/>
  <c r="E197" i="2"/>
  <c r="F197" i="2"/>
  <c r="G197" i="2"/>
  <c r="C198" i="2"/>
  <c r="D198" i="2"/>
  <c r="E198" i="2"/>
  <c r="F198" i="2"/>
  <c r="G198" i="2"/>
  <c r="C199" i="2"/>
  <c r="D199" i="2"/>
  <c r="E199" i="2"/>
  <c r="F199" i="2"/>
  <c r="G199" i="2"/>
  <c r="C200" i="2"/>
  <c r="D200" i="2"/>
  <c r="E200" i="2"/>
  <c r="F200" i="2"/>
  <c r="G200" i="2"/>
  <c r="C201" i="2"/>
  <c r="D201" i="2"/>
  <c r="E201" i="2"/>
  <c r="F201" i="2"/>
  <c r="G201" i="2"/>
  <c r="C208" i="2"/>
  <c r="D208" i="2"/>
  <c r="E208" i="2"/>
  <c r="F208" i="2"/>
  <c r="G208" i="2"/>
  <c r="C209" i="2"/>
  <c r="D209" i="2"/>
  <c r="E209" i="2"/>
  <c r="F209" i="2"/>
  <c r="G209" i="2"/>
  <c r="C210" i="2"/>
  <c r="D210" i="2"/>
  <c r="E210" i="2"/>
  <c r="F210" i="2"/>
  <c r="G210" i="2"/>
  <c r="C211" i="2"/>
  <c r="D211" i="2"/>
  <c r="E211" i="2"/>
  <c r="F211" i="2"/>
  <c r="G211" i="2"/>
  <c r="C212" i="2"/>
  <c r="D212" i="2"/>
  <c r="E212" i="2"/>
  <c r="F212" i="2"/>
  <c r="G212" i="2"/>
  <c r="C129" i="2"/>
  <c r="D129" i="2"/>
  <c r="E129" i="2"/>
  <c r="F129" i="2"/>
  <c r="G129" i="2"/>
  <c r="C122" i="2"/>
  <c r="D122" i="2"/>
  <c r="E122" i="2"/>
  <c r="F122" i="2"/>
  <c r="G122" i="2"/>
  <c r="C123" i="2"/>
  <c r="D123" i="2"/>
  <c r="E123" i="2"/>
  <c r="F123" i="2"/>
  <c r="G123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C55" i="2"/>
  <c r="D55" i="2"/>
  <c r="E55" i="2"/>
  <c r="F55" i="2"/>
  <c r="G55" i="2"/>
  <c r="D56" i="2"/>
  <c r="E56" i="2"/>
  <c r="F56" i="2"/>
  <c r="G56" i="2"/>
  <c r="D57" i="2"/>
  <c r="E57" i="2"/>
  <c r="F57" i="2"/>
  <c r="G57" i="2"/>
  <c r="D59" i="2"/>
  <c r="E59" i="2"/>
  <c r="F59" i="2"/>
  <c r="G59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G23" i="13" l="1"/>
  <c r="F23" i="13"/>
  <c r="E23" i="13"/>
  <c r="D23" i="13"/>
  <c r="C23" i="13"/>
  <c r="G22" i="13"/>
  <c r="F22" i="13"/>
  <c r="E22" i="13"/>
  <c r="D22" i="13"/>
  <c r="C22" i="13"/>
  <c r="F21" i="13"/>
  <c r="E21" i="13"/>
  <c r="D21" i="13"/>
  <c r="C21" i="13"/>
  <c r="G20" i="13"/>
  <c r="F20" i="13"/>
  <c r="E20" i="13"/>
  <c r="D20" i="13"/>
  <c r="C20" i="13"/>
  <c r="G6" i="13"/>
  <c r="F6" i="13"/>
  <c r="E6" i="13"/>
  <c r="D6" i="13"/>
  <c r="C6" i="13"/>
  <c r="C6" i="2" l="1"/>
  <c r="D6" i="2"/>
  <c r="E6" i="2"/>
  <c r="F6" i="2"/>
  <c r="G6" i="2"/>
  <c r="G217" i="2" l="1"/>
  <c r="F217" i="2"/>
  <c r="E217" i="2"/>
  <c r="D217" i="2"/>
  <c r="C217" i="2"/>
  <c r="G41" i="2" l="1"/>
  <c r="F41" i="2"/>
  <c r="E41" i="2"/>
  <c r="D41" i="2"/>
  <c r="C41" i="2"/>
  <c r="C128" i="2" l="1"/>
  <c r="D128" i="2"/>
  <c r="E128" i="2"/>
  <c r="F128" i="2"/>
  <c r="G128" i="2"/>
  <c r="F247" i="2" l="1"/>
  <c r="E247" i="2"/>
  <c r="D247" i="2"/>
  <c r="C247" i="2"/>
  <c r="G183" i="2"/>
  <c r="F183" i="2"/>
  <c r="E183" i="2"/>
  <c r="D183" i="2"/>
  <c r="C183" i="2"/>
  <c r="G103" i="2"/>
  <c r="F103" i="2"/>
  <c r="E103" i="2"/>
  <c r="D103" i="2"/>
  <c r="C103" i="2"/>
</calcChain>
</file>

<file path=xl/sharedStrings.xml><?xml version="1.0" encoding="utf-8"?>
<sst xmlns="http://schemas.openxmlformats.org/spreadsheetml/2006/main" count="1866" uniqueCount="472">
  <si>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</si>
  <si>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</si>
  <si>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</si>
  <si>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</si>
  <si>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</si>
  <si>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</si>
  <si>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</si>
  <si>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</si>
  <si>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</si>
  <si>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</si>
  <si>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</si>
  <si>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</si>
  <si>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</si>
  <si>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</si>
  <si>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</si>
  <si>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</si>
  <si>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</si>
  <si>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</si>
  <si>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</si>
  <si>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</si>
  <si>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F</t>
  </si>
  <si>
    <t>Pagar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</si>
  <si>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</si>
  <si>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</si>
  <si>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</si>
  <si>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</si>
  <si>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</si>
  <si>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</si>
  <si>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</si>
  <si>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</si>
  <si>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</si>
  <si>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</si>
  <si>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</si>
  <si>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Não são atribuídos pontos aos Individuais, não federados e outra região.</t>
  </si>
  <si>
    <t>Os atletas e equipas de outras regiões de Portugal não têm acesso aos pódios.</t>
  </si>
  <si>
    <t>MASCULINOS</t>
  </si>
  <si>
    <t>18+</t>
  </si>
  <si>
    <t>FEMININOS</t>
  </si>
  <si>
    <t>18 e + anos (Nascidos em 2001 e antes)</t>
  </si>
  <si>
    <t>CCDSintrense</t>
  </si>
  <si>
    <t>CNATRIL Triatlo</t>
  </si>
  <si>
    <t>LXTRIATHLON</t>
  </si>
  <si>
    <t>SFRAA TRIATLO</t>
  </si>
  <si>
    <t>Peniche A. C.</t>
  </si>
  <si>
    <t>Associação Naval Amorense</t>
  </si>
  <si>
    <t>Clube de Futebol Os Belenenses</t>
  </si>
  <si>
    <t>CNCVG</t>
  </si>
  <si>
    <t>Clube de Natação da Amadora</t>
  </si>
  <si>
    <t>Sport Lisboa e Benfica</t>
  </si>
  <si>
    <t>Outsystems Olímpico de Oeiras</t>
  </si>
  <si>
    <t>M</t>
  </si>
  <si>
    <t>V Duatlo da SFRA Amadora - Circuito Jovem Região Centro Litoral - 4ª Etapa</t>
  </si>
  <si>
    <t>1 de Maio de 2019</t>
  </si>
  <si>
    <t>GDR Manique de Cima</t>
  </si>
  <si>
    <t>Beatriz Palma</t>
  </si>
  <si>
    <t>Tomás Vaz</t>
  </si>
  <si>
    <t>Samuel Albergaria</t>
  </si>
  <si>
    <t>Pedro Vieira Neves</t>
  </si>
  <si>
    <t>Alice Talento</t>
  </si>
  <si>
    <t>Mariana Pinto</t>
  </si>
  <si>
    <t>Beatriz Cruz</t>
  </si>
  <si>
    <t>Margarida Simões</t>
  </si>
  <si>
    <t>Rita Mendes</t>
  </si>
  <si>
    <t>Tomas Figueiredo</t>
  </si>
  <si>
    <t>André Talento</t>
  </si>
  <si>
    <t>Carolina Silva</t>
  </si>
  <si>
    <t>Sofia Iglésias</t>
  </si>
  <si>
    <t>Mateus Albergaria</t>
  </si>
  <si>
    <t>Margarida Osório</t>
  </si>
  <si>
    <t>Maria Lúcio</t>
  </si>
  <si>
    <t xml:space="preserve">Leonor Vaz </t>
  </si>
  <si>
    <t>Alhandra Sporting Club</t>
  </si>
  <si>
    <t>Carolina Góis</t>
  </si>
  <si>
    <t>Miguel Vitorino</t>
  </si>
  <si>
    <t>Diogo Ribeiro</t>
  </si>
  <si>
    <t>Bruna Martins</t>
  </si>
  <si>
    <t xml:space="preserve">Carina Martins </t>
  </si>
  <si>
    <t>Ary Mealha</t>
  </si>
  <si>
    <t xml:space="preserve">Leonor Cardeira </t>
  </si>
  <si>
    <t>Carolina Matos</t>
  </si>
  <si>
    <t>Santiago Pereira Gaspar</t>
  </si>
  <si>
    <t>Miguel Nunes</t>
  </si>
  <si>
    <t>Martim Nobre</t>
  </si>
  <si>
    <t>Pedro Rasquilho</t>
  </si>
  <si>
    <t>Lara Santos</t>
  </si>
  <si>
    <t>Rodrigo Barreto</t>
  </si>
  <si>
    <t>Pedro Sardinha</t>
  </si>
  <si>
    <t>Ana Fung</t>
  </si>
  <si>
    <t>Bruna Albuquerque</t>
  </si>
  <si>
    <t>Tomás Rafael</t>
  </si>
  <si>
    <t>Tiago Rafael</t>
  </si>
  <si>
    <t>Maria Fernandes</t>
  </si>
  <si>
    <t>Maria do Carmo Vitorino</t>
  </si>
  <si>
    <t xml:space="preserve">Pedro Martins </t>
  </si>
  <si>
    <t>Rafael Vaz</t>
  </si>
  <si>
    <t>Manuel Morgado Cerqueira</t>
  </si>
  <si>
    <t>Inês Fernandes</t>
  </si>
  <si>
    <t>Beatriz Pereira</t>
  </si>
  <si>
    <t>Rodrigo Góis</t>
  </si>
  <si>
    <t>Tomás Barrocas</t>
  </si>
  <si>
    <t>Joana Oliveira</t>
  </si>
  <si>
    <t>Miguel Serafim</t>
  </si>
  <si>
    <t>Rodrigo Lopes</t>
  </si>
  <si>
    <t>Dinis Carvalhinho</t>
  </si>
  <si>
    <t>David Carvalhinho</t>
  </si>
  <si>
    <t>Tiago Orfão</t>
  </si>
  <si>
    <t>Pedro Jesus</t>
  </si>
  <si>
    <t>Duarte Fernandes</t>
  </si>
  <si>
    <t>Matilde Tomás</t>
  </si>
  <si>
    <t>Tatiana Marques</t>
  </si>
  <si>
    <t>Afonso Santos</t>
  </si>
  <si>
    <t>Pedro Machado</t>
  </si>
  <si>
    <t>Mariana Matos</t>
  </si>
  <si>
    <t>Ana Carapeta</t>
  </si>
  <si>
    <t>Francisco Cardeira</t>
  </si>
  <si>
    <t>Pedro Vitorino</t>
  </si>
  <si>
    <t>Inês Filipa Sousa</t>
  </si>
  <si>
    <t>Ana Rita Guerreiro</t>
  </si>
  <si>
    <t>Dinis Barrocas</t>
  </si>
  <si>
    <t>João Francisco Vitorino</t>
  </si>
  <si>
    <t>David Borda d´Água</t>
  </si>
  <si>
    <t>João Valentim</t>
  </si>
  <si>
    <t>Luana Quaresma</t>
  </si>
  <si>
    <t>João Canilho</t>
  </si>
  <si>
    <t>Diogo Carvalhinho</t>
  </si>
  <si>
    <t>Inês Anastácio</t>
  </si>
  <si>
    <t>Mariana Ângelo</t>
  </si>
  <si>
    <t>Santiago Santos</t>
  </si>
  <si>
    <t>Bernardo Miranda</t>
  </si>
  <si>
    <t>André Martins</t>
  </si>
  <si>
    <t>Vânia Pereira Crispim</t>
  </si>
  <si>
    <t>Sofia Margarido</t>
  </si>
  <si>
    <t>Rita Prudencio</t>
  </si>
  <si>
    <t>Luiz Viriato</t>
  </si>
  <si>
    <t>Leonor Roque</t>
  </si>
  <si>
    <t>Tiago Ferreira</t>
  </si>
  <si>
    <t>Manuel Gomes</t>
  </si>
  <si>
    <t>Francisco Gomes</t>
  </si>
  <si>
    <t>Maria Inês Nogueira</t>
  </si>
  <si>
    <t>João Prudencio</t>
  </si>
  <si>
    <t>Gabriela Santos</t>
  </si>
  <si>
    <t>Ana Marcelino</t>
  </si>
  <si>
    <t>Diana Marcelino</t>
  </si>
  <si>
    <t>Miguel Ferreira</t>
  </si>
  <si>
    <t>Henrique Silva</t>
  </si>
  <si>
    <t>Tomé Tomé</t>
  </si>
  <si>
    <t>Luna Pereira Crispim</t>
  </si>
  <si>
    <t>Ricardo Pissarra</t>
  </si>
  <si>
    <t>David Teló</t>
  </si>
  <si>
    <t>Letícia Magalhães</t>
  </si>
  <si>
    <t>Martim Santos</t>
  </si>
  <si>
    <t>Miguel Miranda</t>
  </si>
  <si>
    <t>Catarina Santos</t>
  </si>
  <si>
    <t>David Cardoso</t>
  </si>
  <si>
    <t>Joana salgado</t>
  </si>
  <si>
    <t>Cassilda Carvalho</t>
  </si>
  <si>
    <t>Rodrigo Pissarra</t>
  </si>
  <si>
    <t>Afonso Ferreira</t>
  </si>
  <si>
    <t>Rafael Madeira</t>
  </si>
  <si>
    <t>Bernardo Mendes</t>
  </si>
  <si>
    <t>Constança Santos</t>
  </si>
  <si>
    <t>Marta Carvalho</t>
  </si>
  <si>
    <t>Tiago Homem</t>
  </si>
  <si>
    <t>Luisa Miranda</t>
  </si>
  <si>
    <t>Tomás Prudêncio</t>
  </si>
  <si>
    <t>Miguel Neves</t>
  </si>
  <si>
    <t>Tiago Margarido</t>
  </si>
  <si>
    <t>Ana Francisca Moreira</t>
  </si>
  <si>
    <t>Pedro Carvalho</t>
  </si>
  <si>
    <t>Vasco Teló</t>
  </si>
  <si>
    <t>Francisco Protásio</t>
  </si>
  <si>
    <t>Gabriel Santos</t>
  </si>
  <si>
    <t>Catarina Moutinho</t>
  </si>
  <si>
    <t>Filipe Cavalheiro</t>
  </si>
  <si>
    <t>Beatriz Pinto</t>
  </si>
  <si>
    <t>Martim Simões</t>
  </si>
  <si>
    <t>Daniel Carvalho</t>
  </si>
  <si>
    <t>Ricardo Silva</t>
  </si>
  <si>
    <t>Martim Pombo</t>
  </si>
  <si>
    <t>João Menino</t>
  </si>
  <si>
    <t>Mariana Carvalho</t>
  </si>
  <si>
    <t>Beatriz Lavado</t>
  </si>
  <si>
    <t>Alexandre Silva</t>
  </si>
  <si>
    <t>Eduardo Gaspar Soares</t>
  </si>
  <si>
    <t>Diogo Pardal</t>
  </si>
  <si>
    <t>Inês Canhoto</t>
  </si>
  <si>
    <t>Inês Agrela</t>
  </si>
  <si>
    <t>João Ramos</t>
  </si>
  <si>
    <t>Rodrigo Gato</t>
  </si>
  <si>
    <t>Edson Tavares</t>
  </si>
  <si>
    <t>Francisco Barreiro</t>
  </si>
  <si>
    <t>Ana Melnic</t>
  </si>
  <si>
    <t>Samuel Parisot</t>
  </si>
  <si>
    <t>Rodrigo Paulos</t>
  </si>
  <si>
    <t>Vicente Graça</t>
  </si>
  <si>
    <t>Rodrigo Feiteirona</t>
  </si>
  <si>
    <t>Gustavo Coelho</t>
  </si>
  <si>
    <t>Hugo Rocha</t>
  </si>
  <si>
    <t>Joao Vaz</t>
  </si>
  <si>
    <t>Cristovão Domingos</t>
  </si>
  <si>
    <t>Henrique Gato</t>
  </si>
  <si>
    <t>Leonor Agrela</t>
  </si>
  <si>
    <t>Matilde Teixeira</t>
  </si>
  <si>
    <t>André Canhoto</t>
  </si>
  <si>
    <t>David dos Santos</t>
  </si>
  <si>
    <t>Tomás Pita</t>
  </si>
  <si>
    <t>Afonso Lopes</t>
  </si>
  <si>
    <t>André Mota</t>
  </si>
  <si>
    <t>Rita Bacelar</t>
  </si>
  <si>
    <t>Goncalo Batista</t>
  </si>
  <si>
    <t>Gonçalo Pagou</t>
  </si>
  <si>
    <t>Gonçalo Silva</t>
  </si>
  <si>
    <t>Rafael Travassos</t>
  </si>
  <si>
    <t>Gonçalo Oliveira</t>
  </si>
  <si>
    <t>Bruno Raimundo</t>
  </si>
  <si>
    <t>Nuno Domingos</t>
  </si>
  <si>
    <t>Vasco Gato</t>
  </si>
  <si>
    <t>Marco Graça</t>
  </si>
  <si>
    <t>Pedro Semedo</t>
  </si>
  <si>
    <t>Eugénia Ribeiro</t>
  </si>
  <si>
    <t>João Narra</t>
  </si>
  <si>
    <t>Henrique Ferreira</t>
  </si>
  <si>
    <t>João Teixeira</t>
  </si>
  <si>
    <t>Nelson José Marques Benvindo</t>
  </si>
  <si>
    <t>Gustavo Miguel Dias Raposo</t>
  </si>
  <si>
    <t>Carlos Manuel Oliveira dos Santos</t>
  </si>
  <si>
    <t>José Manuel Correia Lopes</t>
  </si>
  <si>
    <t>Amândio Pacheco</t>
  </si>
  <si>
    <t>Gonçalo Monteiro</t>
  </si>
  <si>
    <t>Paulo Monteiro</t>
  </si>
  <si>
    <t>Nuno Branco</t>
  </si>
  <si>
    <t>Martim Branco</t>
  </si>
  <si>
    <t>Clube de Natação da Amadora/ Não federado</t>
  </si>
  <si>
    <t>Mariana MacKay</t>
  </si>
  <si>
    <t>Sporting Clube de Portugal</t>
  </si>
  <si>
    <t>Afonso Silva</t>
  </si>
  <si>
    <t>David Boléo</t>
  </si>
  <si>
    <t>Raquel Sanches</t>
  </si>
  <si>
    <t>Rodrigo Neves</t>
  </si>
  <si>
    <t>Leonor Santos Rocha</t>
  </si>
  <si>
    <t>Gonçalo Guimarães</t>
  </si>
  <si>
    <t>Joana Alves</t>
  </si>
  <si>
    <t xml:space="preserve">Martim Guarda </t>
  </si>
  <si>
    <t>Carolina Oliveira</t>
  </si>
  <si>
    <t>José Ferreira</t>
  </si>
  <si>
    <t>Margarida Dias Coutinho</t>
  </si>
  <si>
    <t>Sofia Santos Rocha</t>
  </si>
  <si>
    <t>Guilherme Dinis</t>
  </si>
  <si>
    <t>Leonardo Sousa</t>
  </si>
  <si>
    <t>Luna  Neves</t>
  </si>
  <si>
    <t>Rodrigo Figueiredo</t>
  </si>
  <si>
    <t>Dinis Silva</t>
  </si>
  <si>
    <t>Vasco Simões</t>
  </si>
  <si>
    <t>Matilde Sequeira</t>
  </si>
  <si>
    <t>Marta Correia</t>
  </si>
  <si>
    <t xml:space="preserve"> </t>
  </si>
  <si>
    <t>Rodrigo Correia</t>
  </si>
  <si>
    <t>Júlio Finote/ Hugo Matos</t>
  </si>
  <si>
    <t>Estafeta CCDSintrense</t>
  </si>
  <si>
    <t>Guilherme Garcia</t>
  </si>
  <si>
    <t>Francisco  Lazaro</t>
  </si>
  <si>
    <t>Bruno Passos</t>
  </si>
  <si>
    <t>Pedro Passos</t>
  </si>
  <si>
    <t>Claudia Martins</t>
  </si>
  <si>
    <t>Vasco Mira</t>
  </si>
  <si>
    <t>Jorge Passos</t>
  </si>
  <si>
    <t>João Carvalhinho</t>
  </si>
  <si>
    <t>SFRAA Triatlo/ Não federado</t>
  </si>
  <si>
    <t>Raul Pinto</t>
  </si>
  <si>
    <t>Salvador Gonçalves</t>
  </si>
  <si>
    <t>Leonor Pedro</t>
  </si>
  <si>
    <t>Tiago Santos</t>
  </si>
  <si>
    <t>Pedro Santos</t>
  </si>
  <si>
    <t>Pedro Vieira Coelho</t>
  </si>
  <si>
    <t>Beatriz Mendes</t>
  </si>
  <si>
    <t>Tiago Casinha</t>
  </si>
  <si>
    <t>Vasco Sequeira</t>
  </si>
  <si>
    <t>Marcelo Alves</t>
  </si>
  <si>
    <t>Maria Inês França</t>
  </si>
  <si>
    <t>Elvira Sousa</t>
  </si>
  <si>
    <t>Margarida Alves</t>
  </si>
  <si>
    <t>Daniela Pinto</t>
  </si>
  <si>
    <t>Gonçalo Coelho</t>
  </si>
  <si>
    <t>Bernardo Carvalho</t>
  </si>
  <si>
    <t>João Pereira</t>
  </si>
  <si>
    <t>Patrícia Carrazedo</t>
  </si>
  <si>
    <t>Bernardo Pedro</t>
  </si>
  <si>
    <t>Pedro Lopes</t>
  </si>
  <si>
    <t>Tomás Sousa</t>
  </si>
  <si>
    <t>Sofia Sousa</t>
  </si>
  <si>
    <t>Arthur Torres</t>
  </si>
  <si>
    <t>Tiago Jerónimo Lourenço</t>
  </si>
  <si>
    <t>Marta Atalaya Rebelo</t>
  </si>
  <si>
    <t>Miguel Gonçalves</t>
  </si>
  <si>
    <t>Sara Pereira</t>
  </si>
  <si>
    <t>Tomás Mendes</t>
  </si>
  <si>
    <t>Martim Magalhães</t>
  </si>
  <si>
    <t>Francisco Pinto</t>
  </si>
  <si>
    <t>Francisco Coutinho</t>
  </si>
  <si>
    <t>Salvador Ribeiro</t>
  </si>
  <si>
    <t>Miguel Marí</t>
  </si>
  <si>
    <t>Beatriz Almeida</t>
  </si>
  <si>
    <t>Afonso Pais de Almeida</t>
  </si>
  <si>
    <t>Maria Rodrigues</t>
  </si>
  <si>
    <t>Mariana Prudêncio</t>
  </si>
  <si>
    <t>Diogo Costa</t>
  </si>
  <si>
    <t>Gonçalo Nunes</t>
  </si>
  <si>
    <t>Filipa Gomes</t>
  </si>
  <si>
    <t xml:space="preserve">Maria Rodrigues </t>
  </si>
  <si>
    <t>Rafael Vasconcelos</t>
  </si>
  <si>
    <t>Miguel Grade</t>
  </si>
  <si>
    <t>---</t>
  </si>
  <si>
    <t>Nuno Duarte</t>
  </si>
  <si>
    <t>VAL</t>
  </si>
  <si>
    <t>SERUL</t>
  </si>
  <si>
    <t>João Mariz</t>
  </si>
  <si>
    <t>Augusto Craveiro</t>
  </si>
  <si>
    <t>João Piqueiro</t>
  </si>
  <si>
    <t>Ana Domingos</t>
  </si>
  <si>
    <t>Bruno Henriques</t>
  </si>
  <si>
    <t>David Aleixo</t>
  </si>
  <si>
    <t>Denis Fragoso</t>
  </si>
  <si>
    <t>Francisco Jorge</t>
  </si>
  <si>
    <t>Ivan Fragoso</t>
  </si>
  <si>
    <t>Leticia Pires</t>
  </si>
  <si>
    <t>Maria Valente</t>
  </si>
  <si>
    <t>Marta Brito</t>
  </si>
  <si>
    <t>Martim Rodrigues</t>
  </si>
  <si>
    <t>Mónica Portugal</t>
  </si>
  <si>
    <t>Rita Courinha</t>
  </si>
  <si>
    <t>INV</t>
  </si>
  <si>
    <t>Tomás Moreno</t>
  </si>
  <si>
    <t>Sacha Gourreau</t>
  </si>
  <si>
    <t>Clarence Gourreau</t>
  </si>
  <si>
    <t>Duarte Filipe</t>
  </si>
  <si>
    <t>Filipe Magalhães Filipe</t>
  </si>
  <si>
    <t>José Salgueiro</t>
  </si>
  <si>
    <t>Miguel Henriques Caetano</t>
  </si>
  <si>
    <t>Afonso Fonseca</t>
  </si>
  <si>
    <t>Afonso Farto</t>
  </si>
  <si>
    <t>Alberto Fernandes</t>
  </si>
  <si>
    <t>Nuno Fernandes</t>
  </si>
  <si>
    <t>Rafael Ebrero</t>
  </si>
  <si>
    <t>Sebastian Pacheco</t>
  </si>
  <si>
    <t>Tiago Madeira</t>
  </si>
  <si>
    <t>Tobias Bugliolo</t>
  </si>
  <si>
    <t>Zofie Pacheco</t>
  </si>
  <si>
    <t>Gaby Ribeiro</t>
  </si>
  <si>
    <t>Bernardo Almeida</t>
  </si>
  <si>
    <t>David Fonseca</t>
  </si>
  <si>
    <t>Duarte Pinho</t>
  </si>
  <si>
    <t>Gonçalo Almeida</t>
  </si>
  <si>
    <t>Guilherme Costa</t>
  </si>
  <si>
    <t>João Fonseca</t>
  </si>
  <si>
    <t>Claudio Paulinho</t>
  </si>
  <si>
    <t>Luís Cordeiro</t>
  </si>
  <si>
    <t>Afonso Luís</t>
  </si>
  <si>
    <t>Alexandre Santos</t>
  </si>
  <si>
    <t>Gustavo Pinto</t>
  </si>
  <si>
    <t>João Pedro Venâncio</t>
  </si>
  <si>
    <t>Rui Santos</t>
  </si>
  <si>
    <t>Tomás Cruz</t>
  </si>
  <si>
    <t>Bruno Santos</t>
  </si>
  <si>
    <t>Tiago Silva</t>
  </si>
  <si>
    <t>Tiago Carvalho</t>
  </si>
  <si>
    <t>Tomas Pais</t>
  </si>
  <si>
    <t>Vasco Saraiva de Melo</t>
  </si>
  <si>
    <t>Vasco Ferreira</t>
  </si>
  <si>
    <t>Miguel Tomé</t>
  </si>
  <si>
    <t>Rafael Francisco</t>
  </si>
  <si>
    <t>Rafael Inacio</t>
  </si>
  <si>
    <t>Rafael Santos</t>
  </si>
  <si>
    <t>Rafael Pacheco</t>
  </si>
  <si>
    <t>Rafaela Silva</t>
  </si>
  <si>
    <t>Ricardo Costa</t>
  </si>
  <si>
    <t>Salvador Fernandes</t>
  </si>
  <si>
    <t>Inês Milheiras</t>
  </si>
  <si>
    <t>Joaquim Vasconcelos</t>
  </si>
  <si>
    <t>João Ribeiro</t>
  </si>
  <si>
    <t>João Pinhão</t>
  </si>
  <si>
    <t>Lara Fernandes</t>
  </si>
  <si>
    <t>Leonor Santos</t>
  </si>
  <si>
    <t>Mariana Silva</t>
  </si>
  <si>
    <t>Marta Saraiva de Melo</t>
  </si>
  <si>
    <t>Mateus Pires</t>
  </si>
  <si>
    <t>Matilde Silva Santos</t>
  </si>
  <si>
    <t>Mauro Veiga</t>
  </si>
  <si>
    <t>Afonso Carvalho</t>
  </si>
  <si>
    <t>Antonio Vaz Pedro</t>
  </si>
  <si>
    <t>Benedita Pedro</t>
  </si>
  <si>
    <t>Bernardo Fernandes</t>
  </si>
  <si>
    <t>Carlos Carracha</t>
  </si>
  <si>
    <t>Catarina Espada</t>
  </si>
  <si>
    <t>Catarina Silva</t>
  </si>
  <si>
    <t>Daniel Pacheco</t>
  </si>
  <si>
    <t>David Pacheco</t>
  </si>
  <si>
    <t>Diana Semedo</t>
  </si>
  <si>
    <t>Francisco Agoas Catarino</t>
  </si>
  <si>
    <t>Guilherme Pita</t>
  </si>
  <si>
    <t>Daniel Dias</t>
  </si>
  <si>
    <t>João Martins</t>
  </si>
  <si>
    <t>Luís Mealha Martins</t>
  </si>
  <si>
    <t>Clube de Futebol Os Belenenses/ Não federado</t>
  </si>
  <si>
    <t>Não federado</t>
  </si>
  <si>
    <t>Peniche A. C./ Não federado</t>
  </si>
  <si>
    <t>CCDSintrense/ Não federado</t>
  </si>
  <si>
    <t>Hugo Nalha</t>
  </si>
  <si>
    <t>Clube Triatlo de Abrantes/Outra região</t>
  </si>
  <si>
    <t>04:55,88</t>
  </si>
  <si>
    <t>08:52,53</t>
  </si>
  <si>
    <t>06:47,29</t>
  </si>
  <si>
    <t>09:13,49</t>
  </si>
  <si>
    <r>
      <rPr>
        <sz val="11"/>
        <color rgb="FF3F3F3F"/>
        <rFont val="Calibri"/>
        <family val="2"/>
        <scheme val="minor"/>
      </rPr>
      <t>13:48,41</t>
    </r>
  </si>
  <si>
    <r>
      <rPr>
        <sz val="11"/>
        <color rgb="FF3F3F3F"/>
        <rFont val="Calibri"/>
        <family val="2"/>
        <scheme val="minor"/>
      </rPr>
      <t>10:13,72</t>
    </r>
  </si>
  <si>
    <r>
      <rPr>
        <sz val="11"/>
        <color rgb="FF3F3F3F"/>
        <rFont val="Calibri"/>
        <family val="2"/>
        <scheme val="minor"/>
      </rPr>
      <t>14:01,08</t>
    </r>
  </si>
  <si>
    <r>
      <rPr>
        <sz val="11"/>
        <color rgb="FF3F3F3F"/>
        <rFont val="Calibri"/>
        <family val="2"/>
        <scheme val="minor"/>
      </rPr>
      <t>12:11,93</t>
    </r>
  </si>
  <si>
    <t>BEN</t>
  </si>
  <si>
    <t>INF</t>
  </si>
  <si>
    <t>INIC</t>
  </si>
  <si>
    <t>JUV</t>
  </si>
  <si>
    <t>CAD</t>
  </si>
  <si>
    <t>Afonso Vaz</t>
  </si>
  <si>
    <t>Jade Castan Pereira</t>
  </si>
  <si>
    <t xml:space="preserve">Leonor Inácio </t>
  </si>
  <si>
    <t>Jaime Castan Pereira</t>
  </si>
  <si>
    <t>Afonso José Fernandes</t>
  </si>
  <si>
    <t>Outsystems Olímpico de Oeiras/ Não federado</t>
  </si>
  <si>
    <t>Touca ou dorsal em falta de atletas federados?:  
 &gt; 5€ se esqueceram
 &gt; 0€ se ainda não receberam da Federaçãoa 1ª vez</t>
  </si>
  <si>
    <r>
      <rPr>
        <b/>
        <u/>
        <sz val="11"/>
        <color rgb="FFFF0000"/>
        <rFont val="Calibri"/>
        <family val="2"/>
        <scheme val="minor"/>
      </rPr>
      <t>Inscrições no dia (Não Federados):</t>
    </r>
    <r>
      <rPr>
        <sz val="11"/>
        <color rgb="FFFF0000"/>
        <rFont val="Calibri"/>
        <family val="2"/>
        <scheme val="minor"/>
      </rPr>
      <t xml:space="preserve"> 
&gt; (confirmar que não estão na Lista de Federados), 
&gt; 7,5 € + tx insc</t>
    </r>
  </si>
  <si>
    <r>
      <rPr>
        <b/>
        <u/>
        <sz val="11"/>
        <color rgb="FFFF0000"/>
        <rFont val="Calibri"/>
        <family val="2"/>
        <scheme val="minor"/>
      </rPr>
      <t>Inscrições no dia (Federados):</t>
    </r>
    <r>
      <rPr>
        <sz val="11"/>
        <color rgb="FFFF0000"/>
        <rFont val="Calibri"/>
        <family val="2"/>
        <scheme val="minor"/>
      </rPr>
      <t xml:space="preserve"> 
&gt; (confirmar na Lista de Federados) 
&gt; 5€ + tx insc</t>
    </r>
  </si>
  <si>
    <t>extra</t>
  </si>
  <si>
    <t>extra = NF ou outra região</t>
  </si>
  <si>
    <t>Carolina Palma</t>
  </si>
  <si>
    <t>pago hoje</t>
  </si>
  <si>
    <t>Extra</t>
  </si>
  <si>
    <t>Pago seguro hoje (acabou ontem)</t>
  </si>
  <si>
    <t>Pago</t>
  </si>
  <si>
    <t>troca dorsal</t>
  </si>
  <si>
    <t>Pago (não entregou seguro a tempo)</t>
  </si>
  <si>
    <t>Carlos Iglésias</t>
  </si>
  <si>
    <t>Pago n inscrito NF</t>
  </si>
  <si>
    <t>Leonor Rodrigues</t>
  </si>
  <si>
    <t>Tomás Ribeiro</t>
  </si>
  <si>
    <t>Carla Palma</t>
  </si>
  <si>
    <t>CNA</t>
  </si>
  <si>
    <t>João Parisot</t>
  </si>
  <si>
    <t>duplicado</t>
  </si>
  <si>
    <t>Guilherme Pereira</t>
  </si>
  <si>
    <t>João Lamy</t>
  </si>
  <si>
    <t>Martim Carvalho</t>
  </si>
  <si>
    <t>PAGO</t>
  </si>
  <si>
    <t>Hugo Jesus</t>
  </si>
  <si>
    <t>Sérgio Vaz</t>
  </si>
  <si>
    <t>Luís Martins / Nuno Gomes</t>
  </si>
  <si>
    <t>EST</t>
  </si>
  <si>
    <t>André Souto</t>
  </si>
  <si>
    <t>Beatriz Fonseca</t>
  </si>
  <si>
    <t>João Fernandes</t>
  </si>
  <si>
    <t xml:space="preserve">BEN </t>
  </si>
  <si>
    <t>DNS</t>
  </si>
  <si>
    <t>faltas</t>
  </si>
  <si>
    <t>presenças</t>
  </si>
  <si>
    <t>CADETES MASCULINOS</t>
  </si>
  <si>
    <t>ESTAFETAS</t>
  </si>
  <si>
    <t>Filipe Tsorakidis</t>
  </si>
  <si>
    <t>protesto</t>
  </si>
  <si>
    <t>SFRAA/Não Federado</t>
  </si>
  <si>
    <t>SFRAA/ Não Federado</t>
  </si>
  <si>
    <t>V Duatlo da SFRA Amadora - Prova Aberta</t>
  </si>
  <si>
    <t>Equipas Masculinas</t>
  </si>
  <si>
    <t>Masculinos</t>
  </si>
  <si>
    <t>Femininos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</si>
</sst>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##0;###0"/>
  </numFmts>
  <fonts count="5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3F3F3F"/>
      <name val="Arial"/>
      <family val="2"/>
    </font>
    <font>
      <sz val="11"/>
      <color rgb="FF222222"/>
      <name val="Calibri"/>
      <family val="2"/>
      <scheme val="minor"/>
    </font>
    <font>
      <sz val="11"/>
      <color rgb="FF3F3F3F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  <charset val="1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charset val="1"/>
    </font>
    <font>
      <sz val="10"/>
      <color rgb="FF3F3F3F"/>
      <name val="Arial"/>
      <family val="2"/>
    </font>
    <font>
      <sz val="10"/>
      <color rgb="FF00000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47">
    <xf numFmtId="0" fontId="0" fillId="0" borderId="0"/>
    <xf numFmtId="0" fontId="4" fillId="0" borderId="0"/>
    <xf numFmtId="0" fontId="3" fillId="0" borderId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9" applyNumberFormat="0" applyAlignment="0" applyProtection="0"/>
    <xf numFmtId="0" fontId="27" fillId="8" borderId="10" applyNumberFormat="0" applyAlignment="0" applyProtection="0"/>
    <xf numFmtId="0" fontId="28" fillId="8" borderId="9" applyNumberFormat="0" applyAlignment="0" applyProtection="0"/>
    <xf numFmtId="0" fontId="29" fillId="0" borderId="11" applyNumberFormat="0" applyFill="0" applyAlignment="0" applyProtection="0"/>
    <xf numFmtId="0" fontId="30" fillId="9" borderId="12" applyNumberFormat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0" borderId="0"/>
    <xf numFmtId="0" fontId="2" fillId="10" borderId="13" applyNumberFormat="0" applyFont="0" applyAlignment="0" applyProtection="0"/>
    <xf numFmtId="0" fontId="34" fillId="0" borderId="0"/>
    <xf numFmtId="0" fontId="1" fillId="0" borderId="0"/>
  </cellStyleXfs>
  <cellXfs count="285">
    <xf numFmtId="0" fontId="0" fillId="0" borderId="0" xfId="0"/>
    <xf numFmtId="0" fontId="5" fillId="2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164" fontId="35" fillId="0" borderId="15" xfId="0" applyNumberFormat="1" applyFont="1" applyBorder="1" applyAlignment="1">
      <alignment horizontal="left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/>
    <xf numFmtId="0" fontId="17" fillId="0" borderId="0" xfId="0" applyFont="1" applyFill="1" applyBorder="1"/>
    <xf numFmtId="0" fontId="0" fillId="0" borderId="0" xfId="0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45" fontId="11" fillId="35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8" xfId="0" applyFill="1" applyBorder="1"/>
    <xf numFmtId="1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8" fontId="14" fillId="0" borderId="18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vertical="center"/>
    </xf>
    <xf numFmtId="14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/>
    <xf numFmtId="0" fontId="14" fillId="0" borderId="18" xfId="0" applyFont="1" applyFill="1" applyBorder="1" applyAlignment="1">
      <alignment vertical="center" wrapText="1"/>
    </xf>
    <xf numFmtId="6" fontId="14" fillId="0" borderId="18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14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" fillId="0" borderId="0" xfId="46" applyFont="1" applyFill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 indent="1"/>
    </xf>
    <xf numFmtId="3" fontId="17" fillId="0" borderId="0" xfId="0" applyNumberFormat="1" applyFont="1" applyFill="1"/>
    <xf numFmtId="0" fontId="14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8" fontId="14" fillId="0" borderId="18" xfId="0" applyNumberFormat="1" applyFont="1" applyFill="1" applyBorder="1"/>
    <xf numFmtId="0" fontId="14" fillId="0" borderId="18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/>
    <xf numFmtId="49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/>
    <xf numFmtId="0" fontId="14" fillId="36" borderId="18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 vertical="center"/>
    </xf>
    <xf numFmtId="0" fontId="14" fillId="36" borderId="18" xfId="0" applyFont="1" applyFill="1" applyBorder="1"/>
    <xf numFmtId="14" fontId="14" fillId="36" borderId="18" xfId="0" applyNumberFormat="1" applyFont="1" applyFill="1" applyBorder="1" applyAlignment="1">
      <alignment horizontal="center" vertical="center"/>
    </xf>
    <xf numFmtId="8" fontId="14" fillId="36" borderId="18" xfId="0" applyNumberFormat="1" applyFont="1" applyFill="1" applyBorder="1" applyAlignment="1">
      <alignment vertical="center"/>
    </xf>
    <xf numFmtId="0" fontId="14" fillId="36" borderId="18" xfId="0" applyFont="1" applyFill="1" applyBorder="1" applyAlignment="1">
      <alignment vertical="center"/>
    </xf>
    <xf numFmtId="0" fontId="14" fillId="36" borderId="18" xfId="0" applyFont="1" applyFill="1" applyBorder="1" applyAlignment="1">
      <alignment horizontal="center" vertical="center"/>
    </xf>
    <xf numFmtId="14" fontId="14" fillId="36" borderId="18" xfId="0" applyNumberFormat="1" applyFont="1" applyFill="1" applyBorder="1" applyAlignment="1">
      <alignment horizontal="center"/>
    </xf>
    <xf numFmtId="8" fontId="14" fillId="36" borderId="18" xfId="0" applyNumberFormat="1" applyFont="1" applyFill="1" applyBorder="1"/>
    <xf numFmtId="0" fontId="14" fillId="37" borderId="18" xfId="0" applyFont="1" applyFill="1" applyBorder="1" applyAlignment="1">
      <alignment horizontal="center"/>
    </xf>
    <xf numFmtId="0" fontId="14" fillId="37" borderId="18" xfId="0" applyFont="1" applyFill="1" applyBorder="1"/>
    <xf numFmtId="14" fontId="14" fillId="37" borderId="18" xfId="0" applyNumberFormat="1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vertical="center"/>
    </xf>
    <xf numFmtId="8" fontId="14" fillId="37" borderId="18" xfId="0" applyNumberFormat="1" applyFont="1" applyFill="1" applyBorder="1" applyAlignment="1">
      <alignment vertical="center"/>
    </xf>
    <xf numFmtId="0" fontId="14" fillId="37" borderId="18" xfId="0" applyNumberFormat="1" applyFont="1" applyFill="1" applyBorder="1" applyAlignment="1">
      <alignment horizontal="center"/>
    </xf>
    <xf numFmtId="49" fontId="14" fillId="37" borderId="18" xfId="0" applyNumberFormat="1" applyFont="1" applyFill="1" applyBorder="1" applyAlignment="1"/>
    <xf numFmtId="49" fontId="14" fillId="37" borderId="18" xfId="0" applyNumberFormat="1" applyFont="1" applyFill="1" applyBorder="1" applyAlignment="1">
      <alignment horizontal="center"/>
    </xf>
    <xf numFmtId="0" fontId="14" fillId="37" borderId="18" xfId="0" applyFont="1" applyFill="1" applyBorder="1" applyAlignment="1"/>
    <xf numFmtId="0" fontId="14" fillId="37" borderId="18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/>
    </xf>
    <xf numFmtId="0" fontId="14" fillId="38" borderId="18" xfId="0" applyFont="1" applyFill="1" applyBorder="1"/>
    <xf numFmtId="14" fontId="14" fillId="38" borderId="18" xfId="0" applyNumberFormat="1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vertical="center"/>
    </xf>
    <xf numFmtId="8" fontId="14" fillId="38" borderId="18" xfId="0" applyNumberFormat="1" applyFont="1" applyFill="1" applyBorder="1" applyAlignment="1">
      <alignment vertical="center"/>
    </xf>
    <xf numFmtId="0" fontId="14" fillId="38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/>
    </xf>
    <xf numFmtId="0" fontId="10" fillId="39" borderId="18" xfId="0" applyFont="1" applyFill="1" applyBorder="1" applyAlignment="1">
      <alignment horizontal="center" vertical="center"/>
    </xf>
    <xf numFmtId="0" fontId="14" fillId="39" borderId="18" xfId="0" applyFont="1" applyFill="1" applyBorder="1"/>
    <xf numFmtId="14" fontId="14" fillId="39" borderId="18" xfId="0" applyNumberFormat="1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vertical="center"/>
    </xf>
    <xf numFmtId="8" fontId="14" fillId="39" borderId="18" xfId="0" applyNumberFormat="1" applyFont="1" applyFill="1" applyBorder="1" applyAlignment="1">
      <alignment vertical="center"/>
    </xf>
    <xf numFmtId="0" fontId="14" fillId="39" borderId="18" xfId="0" applyNumberFormat="1" applyFont="1" applyFill="1" applyBorder="1" applyAlignment="1">
      <alignment horizontal="center"/>
    </xf>
    <xf numFmtId="49" fontId="14" fillId="39" borderId="18" xfId="0" applyNumberFormat="1" applyFont="1" applyFill="1" applyBorder="1" applyAlignment="1"/>
    <xf numFmtId="49" fontId="14" fillId="39" borderId="18" xfId="0" applyNumberFormat="1" applyFont="1" applyFill="1" applyBorder="1" applyAlignment="1">
      <alignment horizontal="center"/>
    </xf>
    <xf numFmtId="0" fontId="14" fillId="39" borderId="18" xfId="0" applyFont="1" applyFill="1" applyBorder="1" applyAlignment="1"/>
    <xf numFmtId="0" fontId="14" fillId="39" borderId="18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vertical="center"/>
    </xf>
    <xf numFmtId="8" fontId="14" fillId="40" borderId="18" xfId="0" applyNumberFormat="1" applyFont="1" applyFill="1" applyBorder="1" applyAlignment="1">
      <alignment vertical="center"/>
    </xf>
    <xf numFmtId="0" fontId="14" fillId="41" borderId="18" xfId="0" applyFont="1" applyFill="1" applyBorder="1" applyAlignment="1">
      <alignment vertical="center"/>
    </xf>
    <xf numFmtId="8" fontId="14" fillId="41" borderId="18" xfId="0" applyNumberFormat="1" applyFont="1" applyFill="1" applyBorder="1" applyAlignment="1">
      <alignment vertical="center"/>
    </xf>
    <xf numFmtId="0" fontId="14" fillId="40" borderId="18" xfId="0" applyFont="1" applyFill="1" applyBorder="1" applyAlignment="1">
      <alignment horizontal="center" vertical="center"/>
    </xf>
    <xf numFmtId="14" fontId="14" fillId="40" borderId="18" xfId="0" applyNumberFormat="1" applyFont="1" applyFill="1" applyBorder="1" applyAlignment="1">
      <alignment horizontal="center" vertical="center"/>
    </xf>
    <xf numFmtId="0" fontId="14" fillId="40" borderId="18" xfId="43" applyFont="1" applyFill="1" applyBorder="1" applyAlignment="1">
      <alignment horizontal="center"/>
    </xf>
    <xf numFmtId="0" fontId="14" fillId="40" borderId="18" xfId="0" applyFont="1" applyFill="1" applyBorder="1" applyAlignment="1">
      <alignment horizontal="left" vertical="center"/>
    </xf>
    <xf numFmtId="0" fontId="14" fillId="40" borderId="18" xfId="0" applyFont="1" applyFill="1" applyBorder="1"/>
    <xf numFmtId="0" fontId="14" fillId="42" borderId="18" xfId="0" applyFont="1" applyFill="1" applyBorder="1" applyAlignment="1">
      <alignment horizontal="center" vertical="center"/>
    </xf>
    <xf numFmtId="8" fontId="14" fillId="42" borderId="18" xfId="0" applyNumberFormat="1" applyFont="1" applyFill="1" applyBorder="1" applyAlignment="1">
      <alignment vertical="center"/>
    </xf>
    <xf numFmtId="0" fontId="14" fillId="42" borderId="18" xfId="0" applyFont="1" applyFill="1" applyBorder="1" applyAlignment="1">
      <alignment vertical="center"/>
    </xf>
    <xf numFmtId="14" fontId="14" fillId="42" borderId="18" xfId="0" applyNumberFormat="1" applyFont="1" applyFill="1" applyBorder="1" applyAlignment="1">
      <alignment horizontal="center" vertical="center"/>
    </xf>
    <xf numFmtId="0" fontId="14" fillId="42" borderId="18" xfId="0" applyFont="1" applyFill="1" applyBorder="1"/>
    <xf numFmtId="0" fontId="7" fillId="0" borderId="0" xfId="0" applyFont="1" applyFill="1" applyBorder="1" applyAlignment="1">
      <alignment vertical="center" wrapText="1"/>
    </xf>
    <xf numFmtId="0" fontId="16" fillId="42" borderId="0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18" xfId="46" applyFont="1" applyFill="1" applyBorder="1" applyAlignment="1">
      <alignment horizontal="left"/>
    </xf>
    <xf numFmtId="14" fontId="14" fillId="0" borderId="18" xfId="46" applyNumberFormat="1" applyFont="1" applyFill="1" applyBorder="1" applyAlignment="1">
      <alignment horizontal="center" vertical="center"/>
    </xf>
    <xf numFmtId="0" fontId="14" fillId="0" borderId="18" xfId="46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horizontal="center"/>
    </xf>
    <xf numFmtId="8" fontId="14" fillId="42" borderId="18" xfId="0" applyNumberFormat="1" applyFont="1" applyFill="1" applyBorder="1"/>
    <xf numFmtId="14" fontId="14" fillId="37" borderId="18" xfId="0" applyNumberFormat="1" applyFont="1" applyFill="1" applyBorder="1" applyAlignment="1">
      <alignment horizontal="center"/>
    </xf>
    <xf numFmtId="8" fontId="14" fillId="37" borderId="18" xfId="0" applyNumberFormat="1" applyFont="1" applyFill="1" applyBorder="1"/>
    <xf numFmtId="0" fontId="14" fillId="0" borderId="18" xfId="0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center" vertical="center"/>
    </xf>
    <xf numFmtId="0" fontId="14" fillId="39" borderId="0" xfId="0" applyFont="1" applyFill="1" applyBorder="1"/>
    <xf numFmtId="14" fontId="14" fillId="39" borderId="0" xfId="0" applyNumberFormat="1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vertical="center"/>
    </xf>
    <xf numFmtId="8" fontId="14" fillId="0" borderId="0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41" borderId="18" xfId="0" applyFont="1" applyFill="1" applyBorder="1" applyAlignment="1">
      <alignment horizontal="center" vertical="center"/>
    </xf>
    <xf numFmtId="6" fontId="14" fillId="41" borderId="18" xfId="0" applyNumberFormat="1" applyFont="1" applyFill="1" applyBorder="1" applyAlignment="1">
      <alignment vertical="center"/>
    </xf>
    <xf numFmtId="6" fontId="14" fillId="41" borderId="0" xfId="0" applyNumberFormat="1" applyFont="1" applyFill="1" applyBorder="1" applyAlignment="1">
      <alignment vertical="center"/>
    </xf>
    <xf numFmtId="0" fontId="14" fillId="41" borderId="18" xfId="0" applyFont="1" applyFill="1" applyBorder="1" applyAlignment="1">
      <alignment horizontal="left" vertical="center"/>
    </xf>
    <xf numFmtId="14" fontId="14" fillId="41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shrinkToFit="1"/>
    </xf>
    <xf numFmtId="0" fontId="14" fillId="41" borderId="18" xfId="0" applyFont="1" applyFill="1" applyBorder="1"/>
    <xf numFmtId="8" fontId="14" fillId="41" borderId="18" xfId="0" applyNumberFormat="1" applyFont="1" applyFill="1" applyBorder="1"/>
    <xf numFmtId="0" fontId="40" fillId="41" borderId="18" xfId="0" applyFont="1" applyFill="1" applyBorder="1" applyAlignment="1">
      <alignment horizontal="center"/>
    </xf>
    <xf numFmtId="0" fontId="41" fillId="41" borderId="18" xfId="0" applyFont="1" applyFill="1" applyBorder="1" applyAlignment="1">
      <alignment vertical="center"/>
    </xf>
    <xf numFmtId="0" fontId="14" fillId="41" borderId="18" xfId="0" applyFont="1" applyFill="1" applyBorder="1" applyAlignment="1">
      <alignment vertical="center" shrinkToFit="1"/>
    </xf>
    <xf numFmtId="0" fontId="14" fillId="41" borderId="18" xfId="0" applyFont="1" applyFill="1" applyBorder="1" applyAlignment="1">
      <alignment horizontal="center"/>
    </xf>
    <xf numFmtId="14" fontId="14" fillId="41" borderId="18" xfId="0" applyNumberFormat="1" applyFont="1" applyFill="1" applyBorder="1" applyAlignment="1">
      <alignment horizontal="center"/>
    </xf>
    <xf numFmtId="164" fontId="14" fillId="41" borderId="18" xfId="0" applyNumberFormat="1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 vertical="center"/>
    </xf>
    <xf numFmtId="0" fontId="14" fillId="41" borderId="0" xfId="0" applyFont="1" applyFill="1" applyBorder="1"/>
    <xf numFmtId="14" fontId="14" fillId="41" borderId="0" xfId="0" applyNumberFormat="1" applyFont="1" applyFill="1" applyBorder="1" applyAlignment="1">
      <alignment horizontal="center" vertical="center"/>
    </xf>
    <xf numFmtId="8" fontId="14" fillId="41" borderId="0" xfId="0" applyNumberFormat="1" applyFont="1" applyFill="1" applyBorder="1"/>
    <xf numFmtId="0" fontId="14" fillId="41" borderId="18" xfId="46" applyFont="1" applyFill="1" applyBorder="1" applyAlignment="1">
      <alignment horizontal="left"/>
    </xf>
    <xf numFmtId="14" fontId="14" fillId="41" borderId="18" xfId="46" applyNumberFormat="1" applyFont="1" applyFill="1" applyBorder="1" applyAlignment="1">
      <alignment horizontal="center" vertical="center"/>
    </xf>
    <xf numFmtId="0" fontId="14" fillId="41" borderId="18" xfId="46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 vertical="center"/>
    </xf>
    <xf numFmtId="0" fontId="14" fillId="36" borderId="0" xfId="0" applyFont="1" applyFill="1" applyBorder="1"/>
    <xf numFmtId="14" fontId="14" fillId="36" borderId="0" xfId="0" applyNumberFormat="1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 horizontal="center"/>
    </xf>
    <xf numFmtId="0" fontId="14" fillId="42" borderId="0" xfId="0" applyFont="1" applyFill="1" applyBorder="1" applyAlignment="1">
      <alignment horizontal="center" vertical="center"/>
    </xf>
    <xf numFmtId="0" fontId="14" fillId="42" borderId="0" xfId="0" applyFont="1" applyFill="1" applyBorder="1"/>
    <xf numFmtId="14" fontId="14" fillId="42" borderId="0" xfId="0" applyNumberFormat="1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center"/>
    </xf>
    <xf numFmtId="8" fontId="14" fillId="40" borderId="18" xfId="0" applyNumberFormat="1" applyFont="1" applyFill="1" applyBorder="1"/>
    <xf numFmtId="0" fontId="14" fillId="0" borderId="18" xfId="0" applyFont="1" applyBorder="1"/>
    <xf numFmtId="14" fontId="14" fillId="0" borderId="18" xfId="0" applyNumberFormat="1" applyFont="1" applyBorder="1" applyAlignment="1">
      <alignment horizontal="center" vertical="center"/>
    </xf>
    <xf numFmtId="0" fontId="14" fillId="41" borderId="18" xfId="0" applyNumberFormat="1" applyFont="1" applyFill="1" applyBorder="1" applyAlignment="1">
      <alignment horizontal="center"/>
    </xf>
    <xf numFmtId="49" fontId="14" fillId="41" borderId="18" xfId="0" applyNumberFormat="1" applyFont="1" applyFill="1" applyBorder="1" applyAlignment="1"/>
    <xf numFmtId="49" fontId="14" fillId="41" borderId="18" xfId="0" applyNumberFormat="1" applyFont="1" applyFill="1" applyBorder="1" applyAlignment="1">
      <alignment horizontal="center"/>
    </xf>
    <xf numFmtId="0" fontId="14" fillId="41" borderId="18" xfId="0" applyFont="1" applyFill="1" applyBorder="1" applyAlignment="1"/>
    <xf numFmtId="0" fontId="14" fillId="42" borderId="18" xfId="0" applyNumberFormat="1" applyFont="1" applyFill="1" applyBorder="1" applyAlignment="1">
      <alignment horizontal="center"/>
    </xf>
    <xf numFmtId="49" fontId="14" fillId="42" borderId="18" xfId="0" applyNumberFormat="1" applyFont="1" applyFill="1" applyBorder="1" applyAlignment="1"/>
    <xf numFmtId="49" fontId="14" fillId="42" borderId="18" xfId="0" applyNumberFormat="1" applyFont="1" applyFill="1" applyBorder="1" applyAlignment="1">
      <alignment horizontal="center"/>
    </xf>
    <xf numFmtId="0" fontId="14" fillId="42" borderId="18" xfId="0" applyFont="1" applyFill="1" applyBorder="1" applyAlignment="1"/>
    <xf numFmtId="8" fontId="14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14" fillId="43" borderId="18" xfId="0" applyFont="1" applyFill="1" applyBorder="1" applyAlignment="1">
      <alignment horizontal="center" vertical="center"/>
    </xf>
    <xf numFmtId="0" fontId="14" fillId="43" borderId="18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 shrinkToFit="1"/>
    </xf>
    <xf numFmtId="0" fontId="14" fillId="43" borderId="18" xfId="43" applyFont="1" applyFill="1" applyBorder="1" applyAlignment="1">
      <alignment horizontal="center"/>
    </xf>
    <xf numFmtId="0" fontId="14" fillId="43" borderId="18" xfId="46" applyFont="1" applyFill="1" applyBorder="1" applyAlignment="1">
      <alignment horizontal="left" vertical="center"/>
    </xf>
    <xf numFmtId="6" fontId="14" fillId="43" borderId="18" xfId="0" applyNumberFormat="1" applyFont="1" applyFill="1" applyBorder="1" applyAlignment="1">
      <alignment vertical="center"/>
    </xf>
    <xf numFmtId="0" fontId="14" fillId="36" borderId="18" xfId="0" applyFont="1" applyFill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164" fontId="43" fillId="0" borderId="17" xfId="0" applyNumberFormat="1" applyFont="1" applyBorder="1" applyAlignment="1">
      <alignment horizontal="center" vertical="center"/>
    </xf>
    <xf numFmtId="164" fontId="43" fillId="0" borderId="16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4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164" fontId="43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164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/>
    </xf>
    <xf numFmtId="164" fontId="48" fillId="0" borderId="15" xfId="0" applyNumberFormat="1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164" fontId="48" fillId="0" borderId="0" xfId="0" applyNumberFormat="1" applyFont="1" applyBorder="1" applyAlignment="1">
      <alignment horizontal="left" vertical="center"/>
    </xf>
    <xf numFmtId="45" fontId="42" fillId="0" borderId="0" xfId="0" applyNumberFormat="1" applyFont="1" applyBorder="1" applyAlignment="1">
      <alignment horizontal="center" vertical="center"/>
    </xf>
    <xf numFmtId="0" fontId="43" fillId="0" borderId="1" xfId="43" applyFont="1" applyBorder="1" applyAlignment="1">
      <alignment horizontal="center" vertical="center"/>
    </xf>
    <xf numFmtId="0" fontId="43" fillId="0" borderId="18" xfId="43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" fontId="47" fillId="0" borderId="0" xfId="0" applyNumberFormat="1" applyFont="1" applyBorder="1" applyAlignment="1">
      <alignment horizontal="center"/>
    </xf>
    <xf numFmtId="0" fontId="43" fillId="0" borderId="0" xfId="0" applyFont="1" applyFill="1" applyBorder="1"/>
    <xf numFmtId="0" fontId="49" fillId="0" borderId="0" xfId="0" applyFont="1" applyFill="1" applyBorder="1"/>
    <xf numFmtId="0" fontId="49" fillId="0" borderId="0" xfId="0" applyFont="1" applyBorder="1"/>
    <xf numFmtId="0" fontId="12" fillId="0" borderId="18" xfId="0" applyFont="1" applyBorder="1" applyAlignment="1">
      <alignment vertical="center"/>
    </xf>
    <xf numFmtId="0" fontId="50" fillId="2" borderId="1" xfId="0" applyFont="1" applyFill="1" applyBorder="1" applyAlignment="1">
      <alignment horizontal="center" vertical="center"/>
    </xf>
    <xf numFmtId="6" fontId="14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left" vertical="center"/>
    </xf>
    <xf numFmtId="0" fontId="0" fillId="35" borderId="0" xfId="0" applyFill="1"/>
    <xf numFmtId="164" fontId="43" fillId="0" borderId="0" xfId="0" applyNumberFormat="1" applyFont="1" applyBorder="1" applyAlignment="1">
      <alignment horizontal="left" vertical="center"/>
    </xf>
    <xf numFmtId="1" fontId="42" fillId="0" borderId="0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0" fillId="0" borderId="18" xfId="0" applyBorder="1" applyAlignment="1"/>
    <xf numFmtId="0" fontId="8" fillId="0" borderId="18" xfId="0" applyFont="1" applyBorder="1" applyAlignment="1"/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14" fontId="17" fillId="0" borderId="0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6" fillId="42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0" fontId="51" fillId="3" borderId="5" xfId="0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horizontal="center"/>
    </xf>
    <xf numFmtId="0" fontId="52" fillId="2" borderId="18" xfId="0" applyFont="1" applyFill="1" applyBorder="1" applyAlignment="1">
      <alignment horizontal="center" vertical="center"/>
    </xf>
  </cellXfs>
  <cellStyles count="47">
    <cellStyle name="20% - Cor1" xfId="20" builtinId="30" customBuiltin="1"/>
    <cellStyle name="20% - Cor2" xfId="24" builtinId="34" customBuiltin="1"/>
    <cellStyle name="20% - Cor3" xfId="28" builtinId="38" customBuiltin="1"/>
    <cellStyle name="20% - Cor4" xfId="32" builtinId="42" customBuiltin="1"/>
    <cellStyle name="20% - Cor5" xfId="36" builtinId="46" customBuiltin="1"/>
    <cellStyle name="20% - Cor6" xfId="40" builtinId="50" customBuiltin="1"/>
    <cellStyle name="40% - Cor1" xfId="21" builtinId="31" customBuiltin="1"/>
    <cellStyle name="40% - Cor2" xfId="25" builtinId="35" customBuiltin="1"/>
    <cellStyle name="40% - Cor3" xfId="29" builtinId="39" customBuiltin="1"/>
    <cellStyle name="40% - Cor4" xfId="33" builtinId="43" customBuiltin="1"/>
    <cellStyle name="40% - Cor5" xfId="37" builtinId="47" customBuiltin="1"/>
    <cellStyle name="40% - Cor6" xfId="41" builtinId="51" customBuiltin="1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3" xfId="2"/>
    <cellStyle name="Normal 4" xfId="43"/>
    <cellStyle name="Normal 5" xfId="45"/>
    <cellStyle name="Normal 6" xfId="46"/>
    <cellStyle name="Nota 2" xfId="44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colors>
    <mruColors>
      <color rgb="FF0000FF"/>
      <color rgb="FF99FF99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373"/>
  <sheetViews>
    <sheetView view="pageBreakPreview" zoomScaleNormal="100" zoomScaleSheetLayoutView="100" workbookViewId="0">
      <pane ySplit="1" topLeftCell="A2" activePane="bottomLeft" state="frozen"/>
      <selection pane="bottomLeft" activeCell="H201" sqref="H201"/>
    </sheetView>
  </sheetViews>
  <sheetFormatPr defaultColWidth="9.140625" defaultRowHeight="15" x14ac:dyDescent="0.25"/>
  <cols>
    <col min="1" max="1" width="2" style="15" bestFit="1" customWidth="1"/>
    <col min="2" max="2" width="3.7109375" style="15" customWidth="1"/>
    <col min="3" max="3" width="6" style="16" customWidth="1"/>
    <col min="4" max="4" width="6.42578125" style="16" bestFit="1" customWidth="1"/>
    <col min="5" max="5" width="7.85546875" style="16" bestFit="1" customWidth="1"/>
    <col min="6" max="6" width="12" style="16" bestFit="1" customWidth="1"/>
    <col min="7" max="7" width="30.5703125" style="15" customWidth="1"/>
    <col min="8" max="8" width="14.7109375" style="16" bestFit="1" customWidth="1"/>
    <col min="9" max="9" width="12.28515625" style="16" bestFit="1" customWidth="1"/>
    <col min="10" max="10" width="5" style="16" customWidth="1"/>
    <col min="11" max="11" width="44.140625" style="17" bestFit="1" customWidth="1"/>
    <col min="12" max="12" width="28.7109375" style="17" bestFit="1" customWidth="1"/>
    <col min="13" max="13" width="10.42578125" style="15" bestFit="1" customWidth="1"/>
    <col min="14" max="15" width="12" style="15" customWidth="1"/>
    <col min="16" max="16" width="61.5703125" style="15" customWidth="1"/>
    <col min="17" max="18" width="9.140625" style="15"/>
    <col min="19" max="19" width="11.28515625" style="15" bestFit="1" customWidth="1"/>
    <col min="20" max="16384" width="9.140625" style="15"/>
  </cols>
  <sheetData>
    <row r="1" spans="1:19" ht="18" customHeight="1" x14ac:dyDescent="0.25">
      <c r="C1" s="16" t="s">
        <v>459</v>
      </c>
      <c r="D1" s="47" t="s">
        <v>0</v>
      </c>
      <c r="E1" s="48" t="s">
        <v>1</v>
      </c>
      <c r="F1" s="48" t="s">
        <v>2</v>
      </c>
      <c r="G1" s="49" t="s">
        <v>3</v>
      </c>
      <c r="H1" s="48" t="s">
        <v>4</v>
      </c>
      <c r="I1" s="48" t="s">
        <v>5</v>
      </c>
      <c r="J1" s="48" t="s">
        <v>6</v>
      </c>
      <c r="K1" s="50" t="s">
        <v>7</v>
      </c>
      <c r="L1" s="50" t="s">
        <v>431</v>
      </c>
      <c r="M1" s="48" t="s">
        <v>21</v>
      </c>
    </row>
    <row r="2" spans="1:19" ht="15" hidden="1" customHeight="1" x14ac:dyDescent="0.25">
      <c r="A2" s="15">
        <f t="shared" ref="A2:A65" si="0">+IF(C2=1,0,2)</f>
        <v>2</v>
      </c>
      <c r="C2" s="16">
        <v>2</v>
      </c>
      <c r="D2" s="203">
        <v>5723</v>
      </c>
      <c r="E2" s="203"/>
      <c r="F2" s="203" t="s">
        <v>454</v>
      </c>
      <c r="G2" s="204" t="s">
        <v>453</v>
      </c>
      <c r="H2" s="203"/>
      <c r="I2" s="203" t="s">
        <v>454</v>
      </c>
      <c r="J2" s="203"/>
      <c r="K2" s="205"/>
      <c r="L2" s="205" t="s">
        <v>430</v>
      </c>
      <c r="M2" s="204">
        <v>10</v>
      </c>
    </row>
    <row r="3" spans="1:19" hidden="1" x14ac:dyDescent="0.25">
      <c r="A3" s="15">
        <f t="shared" si="0"/>
        <v>2</v>
      </c>
      <c r="D3" s="203">
        <v>5612</v>
      </c>
      <c r="E3" s="203"/>
      <c r="F3" s="206" t="s">
        <v>454</v>
      </c>
      <c r="G3" s="207" t="s">
        <v>257</v>
      </c>
      <c r="H3" s="203"/>
      <c r="I3" s="203"/>
      <c r="J3" s="203"/>
      <c r="K3" s="207" t="s">
        <v>258</v>
      </c>
      <c r="L3" s="207"/>
      <c r="M3" s="208">
        <v>10</v>
      </c>
    </row>
    <row r="4" spans="1:19" ht="15" hidden="1" customHeight="1" x14ac:dyDescent="0.25">
      <c r="A4" s="15">
        <f t="shared" si="0"/>
        <v>2</v>
      </c>
      <c r="B4" s="135"/>
      <c r="C4" s="16">
        <v>29</v>
      </c>
      <c r="D4" s="154">
        <v>5686</v>
      </c>
      <c r="E4" s="154"/>
      <c r="F4" s="154" t="s">
        <v>36</v>
      </c>
      <c r="G4" s="160" t="s">
        <v>227</v>
      </c>
      <c r="H4" s="158">
        <v>28444</v>
      </c>
      <c r="I4" s="154" t="s">
        <v>50</v>
      </c>
      <c r="J4" s="154"/>
      <c r="K4" s="160" t="s">
        <v>232</v>
      </c>
      <c r="L4" s="160" t="s">
        <v>430</v>
      </c>
      <c r="M4" s="161">
        <v>7.5</v>
      </c>
    </row>
    <row r="5" spans="1:19" ht="15" hidden="1" customHeight="1" x14ac:dyDescent="0.2">
      <c r="A5" s="15">
        <f t="shared" si="0"/>
        <v>2</v>
      </c>
      <c r="D5" s="154">
        <v>5647</v>
      </c>
      <c r="E5" s="154"/>
      <c r="F5" s="162" t="s">
        <v>36</v>
      </c>
      <c r="G5" s="163" t="s">
        <v>439</v>
      </c>
      <c r="H5" s="158">
        <v>25588</v>
      </c>
      <c r="I5" s="154" t="s">
        <v>50</v>
      </c>
      <c r="J5" s="154"/>
      <c r="K5" s="164"/>
      <c r="L5" s="164" t="s">
        <v>430</v>
      </c>
      <c r="M5" s="116">
        <v>7.5</v>
      </c>
      <c r="R5" s="18" t="s">
        <v>2</v>
      </c>
      <c r="S5" s="18" t="s">
        <v>22</v>
      </c>
    </row>
    <row r="6" spans="1:19" ht="15" hidden="1" customHeight="1" x14ac:dyDescent="0.25">
      <c r="A6" s="15">
        <f t="shared" si="0"/>
        <v>2</v>
      </c>
      <c r="D6" s="165">
        <v>3488</v>
      </c>
      <c r="E6" s="165">
        <v>102445</v>
      </c>
      <c r="F6" s="154" t="s">
        <v>36</v>
      </c>
      <c r="G6" s="160" t="s">
        <v>354</v>
      </c>
      <c r="H6" s="158">
        <v>29846</v>
      </c>
      <c r="I6" s="154" t="s">
        <v>50</v>
      </c>
      <c r="J6" s="160" t="s">
        <v>313</v>
      </c>
      <c r="K6" s="160" t="s">
        <v>42</v>
      </c>
      <c r="L6" s="160"/>
      <c r="M6" s="155">
        <v>5</v>
      </c>
      <c r="R6" s="14" t="s">
        <v>23</v>
      </c>
      <c r="S6" s="14" t="s">
        <v>25</v>
      </c>
    </row>
    <row r="7" spans="1:19" ht="15" hidden="1" customHeight="1" x14ac:dyDescent="0.25">
      <c r="A7" s="15">
        <f t="shared" si="0"/>
        <v>2</v>
      </c>
      <c r="D7" s="154">
        <v>5688</v>
      </c>
      <c r="E7" s="116"/>
      <c r="F7" s="154" t="s">
        <v>36</v>
      </c>
      <c r="G7" s="116" t="s">
        <v>443</v>
      </c>
      <c r="H7" s="158" t="e">
        <f>+#REF!</f>
        <v>#REF!</v>
      </c>
      <c r="I7" s="154" t="s">
        <v>20</v>
      </c>
      <c r="J7" s="154"/>
      <c r="K7" s="160" t="s">
        <v>232</v>
      </c>
      <c r="L7" s="164" t="s">
        <v>430</v>
      </c>
      <c r="M7" s="116">
        <f>5+7.5</f>
        <v>12.5</v>
      </c>
    </row>
    <row r="8" spans="1:19" ht="15" hidden="1" customHeight="1" x14ac:dyDescent="0.25">
      <c r="A8" s="15">
        <f t="shared" si="0"/>
        <v>2</v>
      </c>
      <c r="D8" s="165">
        <v>2121</v>
      </c>
      <c r="E8" s="165">
        <v>103372</v>
      </c>
      <c r="F8" s="154" t="s">
        <v>36</v>
      </c>
      <c r="G8" s="160" t="s">
        <v>210</v>
      </c>
      <c r="H8" s="158">
        <v>37047</v>
      </c>
      <c r="I8" s="154" t="s">
        <v>50</v>
      </c>
      <c r="J8" s="160"/>
      <c r="K8" s="160" t="s">
        <v>47</v>
      </c>
      <c r="L8" s="160"/>
      <c r="M8" s="155">
        <v>5</v>
      </c>
      <c r="R8" s="14" t="s">
        <v>26</v>
      </c>
      <c r="S8" s="14" t="s">
        <v>27</v>
      </c>
    </row>
    <row r="9" spans="1:19" ht="15" hidden="1" customHeight="1" x14ac:dyDescent="0.25">
      <c r="A9" s="15">
        <f t="shared" si="0"/>
        <v>2</v>
      </c>
      <c r="B9" s="135"/>
      <c r="D9" s="154">
        <v>5667</v>
      </c>
      <c r="E9" s="154"/>
      <c r="F9" s="154" t="s">
        <v>36</v>
      </c>
      <c r="G9" s="160" t="s">
        <v>224</v>
      </c>
      <c r="H9" s="158">
        <v>28643</v>
      </c>
      <c r="I9" s="154" t="s">
        <v>50</v>
      </c>
      <c r="J9" s="160"/>
      <c r="K9" s="160" t="s">
        <v>232</v>
      </c>
      <c r="L9" s="160" t="s">
        <v>430</v>
      </c>
      <c r="M9" s="161">
        <v>7.5</v>
      </c>
      <c r="R9" s="14" t="s">
        <v>28</v>
      </c>
      <c r="S9" s="14" t="s">
        <v>29</v>
      </c>
    </row>
    <row r="10" spans="1:19" ht="15" hidden="1" customHeight="1" x14ac:dyDescent="0.25">
      <c r="A10" s="15">
        <f t="shared" si="0"/>
        <v>2</v>
      </c>
      <c r="D10" s="154">
        <v>5710</v>
      </c>
      <c r="E10" s="154"/>
      <c r="F10" s="154" t="s">
        <v>36</v>
      </c>
      <c r="G10" s="116" t="s">
        <v>451</v>
      </c>
      <c r="H10" s="158">
        <v>28727</v>
      </c>
      <c r="I10" s="154" t="s">
        <v>50</v>
      </c>
      <c r="J10" s="154"/>
      <c r="K10" s="164"/>
      <c r="L10" s="164" t="s">
        <v>430</v>
      </c>
      <c r="M10" s="116">
        <v>12.5</v>
      </c>
      <c r="R10" s="14" t="s">
        <v>24</v>
      </c>
      <c r="S10" s="14" t="s">
        <v>30</v>
      </c>
    </row>
    <row r="11" spans="1:19" ht="15" hidden="1" customHeight="1" x14ac:dyDescent="0.25">
      <c r="A11" s="15">
        <f t="shared" si="0"/>
        <v>2</v>
      </c>
      <c r="D11" s="165">
        <v>4074</v>
      </c>
      <c r="E11" s="160">
        <v>100385</v>
      </c>
      <c r="F11" s="154" t="s">
        <v>36</v>
      </c>
      <c r="G11" s="160" t="s">
        <v>406</v>
      </c>
      <c r="H11" s="166">
        <v>27505</v>
      </c>
      <c r="I11" s="154" t="s">
        <v>50</v>
      </c>
      <c r="J11" s="160"/>
      <c r="K11" s="160" t="s">
        <v>407</v>
      </c>
      <c r="L11" s="160" t="s">
        <v>430</v>
      </c>
      <c r="M11" s="155">
        <v>5</v>
      </c>
      <c r="R11" s="14" t="s">
        <v>31</v>
      </c>
      <c r="S11" s="14" t="s">
        <v>32</v>
      </c>
    </row>
    <row r="12" spans="1:19" s="135" customFormat="1" ht="15" hidden="1" customHeight="1" x14ac:dyDescent="0.25">
      <c r="A12" s="15">
        <f t="shared" si="0"/>
        <v>2</v>
      </c>
      <c r="B12" s="15"/>
      <c r="C12" s="16"/>
      <c r="D12" s="154">
        <v>5699</v>
      </c>
      <c r="E12" s="154"/>
      <c r="F12" s="154" t="s">
        <v>36</v>
      </c>
      <c r="G12" s="116" t="s">
        <v>448</v>
      </c>
      <c r="H12" s="158">
        <v>35260</v>
      </c>
      <c r="I12" s="154" t="s">
        <v>50</v>
      </c>
      <c r="J12" s="154"/>
      <c r="K12" s="160" t="s">
        <v>232</v>
      </c>
      <c r="L12" s="164" t="s">
        <v>430</v>
      </c>
      <c r="M12" s="116">
        <f>5+7.5</f>
        <v>12.5</v>
      </c>
    </row>
    <row r="13" spans="1:19" ht="15" hidden="1" customHeight="1" x14ac:dyDescent="0.25">
      <c r="A13" s="15">
        <f t="shared" si="0"/>
        <v>2</v>
      </c>
      <c r="D13" s="165">
        <v>4117</v>
      </c>
      <c r="E13" s="165">
        <v>102612</v>
      </c>
      <c r="F13" s="154" t="s">
        <v>36</v>
      </c>
      <c r="G13" s="160" t="s">
        <v>220</v>
      </c>
      <c r="H13" s="158">
        <v>25294</v>
      </c>
      <c r="I13" s="154" t="s">
        <v>50</v>
      </c>
      <c r="J13" s="160"/>
      <c r="K13" s="160" t="s">
        <v>47</v>
      </c>
      <c r="L13" s="160"/>
      <c r="M13" s="155">
        <v>5</v>
      </c>
    </row>
    <row r="14" spans="1:19" ht="15" hidden="1" customHeight="1" x14ac:dyDescent="0.25">
      <c r="A14" s="15">
        <f t="shared" si="0"/>
        <v>2</v>
      </c>
      <c r="D14" s="154">
        <v>5694</v>
      </c>
      <c r="E14" s="154"/>
      <c r="F14" s="154" t="s">
        <v>36</v>
      </c>
      <c r="G14" s="116" t="s">
        <v>445</v>
      </c>
      <c r="H14" s="158">
        <v>26830</v>
      </c>
      <c r="I14" s="154" t="s">
        <v>50</v>
      </c>
      <c r="J14" s="154"/>
      <c r="K14" s="160" t="s">
        <v>232</v>
      </c>
      <c r="L14" s="164"/>
      <c r="M14" s="116">
        <f>5+7.5</f>
        <v>12.5</v>
      </c>
      <c r="N14" s="135"/>
      <c r="O14" s="135"/>
    </row>
    <row r="15" spans="1:19" ht="15" hidden="1" customHeight="1" x14ac:dyDescent="0.25">
      <c r="A15" s="15">
        <f t="shared" si="0"/>
        <v>2</v>
      </c>
      <c r="D15" s="165">
        <v>4666</v>
      </c>
      <c r="E15" s="165">
        <v>102266</v>
      </c>
      <c r="F15" s="154" t="s">
        <v>36</v>
      </c>
      <c r="G15" s="160" t="s">
        <v>222</v>
      </c>
      <c r="H15" s="158">
        <v>22299</v>
      </c>
      <c r="I15" s="154" t="s">
        <v>50</v>
      </c>
      <c r="J15" s="160"/>
      <c r="K15" s="160" t="s">
        <v>47</v>
      </c>
      <c r="L15" s="160"/>
      <c r="M15" s="155">
        <v>5</v>
      </c>
      <c r="R15" s="275" t="s">
        <v>33</v>
      </c>
    </row>
    <row r="16" spans="1:19" ht="15" hidden="1" customHeight="1" x14ac:dyDescent="0.25">
      <c r="A16" s="15">
        <f t="shared" si="0"/>
        <v>2</v>
      </c>
      <c r="D16" s="167">
        <v>5308</v>
      </c>
      <c r="E16" s="154"/>
      <c r="F16" s="154" t="s">
        <v>36</v>
      </c>
      <c r="G16" s="160" t="s">
        <v>265</v>
      </c>
      <c r="H16" s="158">
        <v>26080</v>
      </c>
      <c r="I16" s="158" t="s">
        <v>50</v>
      </c>
      <c r="J16" s="154"/>
      <c r="K16" s="116" t="s">
        <v>267</v>
      </c>
      <c r="L16" s="116" t="s">
        <v>430</v>
      </c>
      <c r="M16" s="161">
        <v>7.5</v>
      </c>
      <c r="R16" s="275"/>
    </row>
    <row r="17" spans="1:18" ht="15" hidden="1" customHeight="1" x14ac:dyDescent="0.25">
      <c r="A17" s="15">
        <f t="shared" si="0"/>
        <v>2</v>
      </c>
      <c r="D17" s="165">
        <v>5270</v>
      </c>
      <c r="E17" s="165">
        <v>104242</v>
      </c>
      <c r="F17" s="154" t="s">
        <v>36</v>
      </c>
      <c r="G17" s="160" t="s">
        <v>355</v>
      </c>
      <c r="H17" s="158">
        <v>29053</v>
      </c>
      <c r="I17" s="154" t="s">
        <v>50</v>
      </c>
      <c r="J17" s="160" t="s">
        <v>313</v>
      </c>
      <c r="K17" s="160" t="s">
        <v>42</v>
      </c>
      <c r="L17" s="160"/>
      <c r="M17" s="155">
        <v>5</v>
      </c>
      <c r="R17" s="275"/>
    </row>
    <row r="18" spans="1:18" ht="15" hidden="1" customHeight="1" x14ac:dyDescent="0.25">
      <c r="A18" s="15">
        <f t="shared" si="0"/>
        <v>2</v>
      </c>
      <c r="D18" s="165">
        <v>4880</v>
      </c>
      <c r="E18" s="165">
        <v>103374</v>
      </c>
      <c r="F18" s="154" t="s">
        <v>36</v>
      </c>
      <c r="G18" s="160" t="s">
        <v>217</v>
      </c>
      <c r="H18" s="158">
        <v>27825</v>
      </c>
      <c r="I18" s="154" t="s">
        <v>50</v>
      </c>
      <c r="J18" s="160"/>
      <c r="K18" s="160" t="s">
        <v>47</v>
      </c>
      <c r="L18" s="160"/>
      <c r="M18" s="155">
        <v>5</v>
      </c>
      <c r="R18" s="29"/>
    </row>
    <row r="19" spans="1:18" ht="15" hidden="1" customHeight="1" x14ac:dyDescent="0.25">
      <c r="A19" s="15">
        <f t="shared" si="0"/>
        <v>2</v>
      </c>
      <c r="D19" s="165">
        <v>2572</v>
      </c>
      <c r="E19" s="165">
        <v>100208</v>
      </c>
      <c r="F19" s="154" t="s">
        <v>36</v>
      </c>
      <c r="G19" s="160" t="s">
        <v>368</v>
      </c>
      <c r="H19" s="158">
        <v>35477</v>
      </c>
      <c r="I19" s="154" t="s">
        <v>50</v>
      </c>
      <c r="J19" s="160" t="s">
        <v>313</v>
      </c>
      <c r="K19" s="160" t="s">
        <v>42</v>
      </c>
      <c r="L19" s="160"/>
      <c r="M19" s="155">
        <v>5</v>
      </c>
      <c r="R19" s="275" t="s">
        <v>34</v>
      </c>
    </row>
    <row r="20" spans="1:18" ht="15" hidden="1" customHeight="1" x14ac:dyDescent="0.25">
      <c r="A20" s="15">
        <f t="shared" si="0"/>
        <v>2</v>
      </c>
      <c r="B20" s="135"/>
      <c r="D20" s="165">
        <v>5687</v>
      </c>
      <c r="E20" s="165"/>
      <c r="F20" s="154" t="s">
        <v>36</v>
      </c>
      <c r="G20" s="160" t="s">
        <v>223</v>
      </c>
      <c r="H20" s="158">
        <v>26921</v>
      </c>
      <c r="I20" s="154" t="s">
        <v>50</v>
      </c>
      <c r="J20" s="154"/>
      <c r="K20" s="160" t="s">
        <v>232</v>
      </c>
      <c r="L20" s="160" t="s">
        <v>430</v>
      </c>
      <c r="M20" s="161">
        <v>7.5</v>
      </c>
      <c r="R20" s="275"/>
    </row>
    <row r="21" spans="1:18" ht="15" hidden="1" customHeight="1" x14ac:dyDescent="0.25">
      <c r="A21" s="15">
        <f t="shared" si="0"/>
        <v>2</v>
      </c>
      <c r="B21" s="135"/>
      <c r="D21" s="154">
        <v>5671</v>
      </c>
      <c r="E21" s="154"/>
      <c r="F21" s="154" t="s">
        <v>36</v>
      </c>
      <c r="G21" s="160" t="s">
        <v>230</v>
      </c>
      <c r="H21" s="158">
        <v>27325</v>
      </c>
      <c r="I21" s="154" t="s">
        <v>50</v>
      </c>
      <c r="J21" s="160"/>
      <c r="K21" s="160" t="s">
        <v>232</v>
      </c>
      <c r="L21" s="160" t="s">
        <v>430</v>
      </c>
      <c r="M21" s="161">
        <v>7.5</v>
      </c>
      <c r="R21" s="275"/>
    </row>
    <row r="22" spans="1:18" ht="15" hidden="1" customHeight="1" x14ac:dyDescent="0.25">
      <c r="A22" s="15">
        <f t="shared" si="0"/>
        <v>2</v>
      </c>
      <c r="D22" s="165">
        <v>5348</v>
      </c>
      <c r="E22" s="165">
        <v>102267</v>
      </c>
      <c r="F22" s="154" t="s">
        <v>36</v>
      </c>
      <c r="G22" s="160" t="s">
        <v>215</v>
      </c>
      <c r="H22" s="158">
        <v>28810</v>
      </c>
      <c r="I22" s="154" t="s">
        <v>50</v>
      </c>
      <c r="J22" s="160"/>
      <c r="K22" s="160" t="s">
        <v>47</v>
      </c>
      <c r="L22" s="160"/>
      <c r="M22" s="155">
        <v>5</v>
      </c>
      <c r="R22" s="276" t="s">
        <v>429</v>
      </c>
    </row>
    <row r="23" spans="1:18" hidden="1" x14ac:dyDescent="0.25">
      <c r="A23" s="15">
        <f t="shared" si="0"/>
        <v>2</v>
      </c>
      <c r="D23" s="168">
        <v>5120</v>
      </c>
      <c r="E23" s="168">
        <v>104978</v>
      </c>
      <c r="F23" s="169" t="s">
        <v>36</v>
      </c>
      <c r="G23" s="170" t="s">
        <v>312</v>
      </c>
      <c r="H23" s="171">
        <v>26833</v>
      </c>
      <c r="I23" s="169" t="s">
        <v>50</v>
      </c>
      <c r="J23" s="170" t="s">
        <v>313</v>
      </c>
      <c r="K23" s="170" t="s">
        <v>314</v>
      </c>
      <c r="L23" s="170"/>
      <c r="M23" s="156">
        <v>5</v>
      </c>
      <c r="N23" s="15" t="s">
        <v>444</v>
      </c>
      <c r="O23" s="15" t="s">
        <v>444</v>
      </c>
      <c r="R23" s="276"/>
    </row>
    <row r="24" spans="1:18" hidden="1" x14ac:dyDescent="0.25">
      <c r="A24" s="15">
        <f t="shared" si="0"/>
        <v>2</v>
      </c>
      <c r="B24" s="135"/>
      <c r="D24" s="169">
        <v>5668</v>
      </c>
      <c r="E24" s="169"/>
      <c r="F24" s="169" t="s">
        <v>36</v>
      </c>
      <c r="G24" s="170" t="s">
        <v>229</v>
      </c>
      <c r="H24" s="171">
        <v>26262</v>
      </c>
      <c r="I24" s="169" t="s">
        <v>50</v>
      </c>
      <c r="J24" s="170"/>
      <c r="K24" s="170" t="s">
        <v>232</v>
      </c>
      <c r="L24" s="170" t="s">
        <v>430</v>
      </c>
      <c r="M24" s="172">
        <v>7.5</v>
      </c>
      <c r="N24" s="15" t="s">
        <v>450</v>
      </c>
      <c r="O24" s="15" t="s">
        <v>450</v>
      </c>
      <c r="R24" s="276"/>
    </row>
    <row r="25" spans="1:18" ht="15" hidden="1" customHeight="1" x14ac:dyDescent="0.25">
      <c r="A25" s="15">
        <f t="shared" si="0"/>
        <v>2</v>
      </c>
      <c r="D25" s="154">
        <v>5624</v>
      </c>
      <c r="E25" s="154"/>
      <c r="F25" s="154" t="s">
        <v>36</v>
      </c>
      <c r="G25" s="160" t="s">
        <v>262</v>
      </c>
      <c r="H25" s="158">
        <v>36936</v>
      </c>
      <c r="I25" s="158" t="s">
        <v>50</v>
      </c>
      <c r="J25" s="154"/>
      <c r="K25" s="116" t="s">
        <v>267</v>
      </c>
      <c r="L25" s="116" t="s">
        <v>430</v>
      </c>
      <c r="M25" s="161">
        <v>7.5</v>
      </c>
    </row>
    <row r="26" spans="1:18" ht="15" hidden="1" customHeight="1" x14ac:dyDescent="0.25">
      <c r="A26" s="15">
        <f t="shared" si="0"/>
        <v>2</v>
      </c>
      <c r="D26" s="165">
        <v>5342</v>
      </c>
      <c r="E26" s="165">
        <v>105864</v>
      </c>
      <c r="F26" s="154" t="s">
        <v>36</v>
      </c>
      <c r="G26" s="160" t="s">
        <v>218</v>
      </c>
      <c r="H26" s="158">
        <v>26581</v>
      </c>
      <c r="I26" s="154" t="s">
        <v>50</v>
      </c>
      <c r="J26" s="160"/>
      <c r="K26" s="160" t="s">
        <v>47</v>
      </c>
      <c r="L26" s="160"/>
      <c r="M26" s="155">
        <v>5</v>
      </c>
    </row>
    <row r="27" spans="1:18" ht="15" hidden="1" customHeight="1" x14ac:dyDescent="0.25">
      <c r="A27" s="15">
        <f t="shared" si="0"/>
        <v>2</v>
      </c>
      <c r="D27" s="154">
        <v>5623</v>
      </c>
      <c r="E27" s="154"/>
      <c r="F27" s="154" t="s">
        <v>36</v>
      </c>
      <c r="G27" s="173" t="s">
        <v>256</v>
      </c>
      <c r="H27" s="174">
        <v>29054</v>
      </c>
      <c r="I27" s="154" t="s">
        <v>50</v>
      </c>
      <c r="J27" s="154"/>
      <c r="K27" s="175" t="s">
        <v>405</v>
      </c>
      <c r="L27" s="175" t="s">
        <v>430</v>
      </c>
      <c r="M27" s="161">
        <v>7.5</v>
      </c>
      <c r="R27" s="42"/>
    </row>
    <row r="28" spans="1:18" ht="15" hidden="1" customHeight="1" x14ac:dyDescent="0.25">
      <c r="A28" s="15">
        <f t="shared" si="0"/>
        <v>2</v>
      </c>
      <c r="D28" s="154">
        <v>5711</v>
      </c>
      <c r="E28" s="154"/>
      <c r="F28" s="154" t="s">
        <v>36</v>
      </c>
      <c r="G28" s="116" t="s">
        <v>452</v>
      </c>
      <c r="H28" s="158">
        <v>28141</v>
      </c>
      <c r="I28" s="154" t="s">
        <v>50</v>
      </c>
      <c r="J28" s="154"/>
      <c r="K28" s="164"/>
      <c r="L28" s="164" t="s">
        <v>430</v>
      </c>
      <c r="M28" s="116">
        <v>12.5</v>
      </c>
      <c r="R28" s="279" t="s">
        <v>428</v>
      </c>
    </row>
    <row r="29" spans="1:18" ht="15" hidden="1" customHeight="1" x14ac:dyDescent="0.25">
      <c r="A29" s="15">
        <f t="shared" si="0"/>
        <v>2</v>
      </c>
      <c r="D29" s="165">
        <v>5341</v>
      </c>
      <c r="E29" s="165">
        <v>105863</v>
      </c>
      <c r="F29" s="154" t="s">
        <v>36</v>
      </c>
      <c r="G29" s="160" t="s">
        <v>216</v>
      </c>
      <c r="H29" s="158">
        <v>28698</v>
      </c>
      <c r="I29" s="154" t="s">
        <v>50</v>
      </c>
      <c r="J29" s="160"/>
      <c r="K29" s="160" t="s">
        <v>47</v>
      </c>
      <c r="L29" s="160"/>
      <c r="M29" s="155">
        <v>5</v>
      </c>
      <c r="R29" s="279"/>
    </row>
    <row r="30" spans="1:18" ht="15" hidden="1" customHeight="1" x14ac:dyDescent="0.25">
      <c r="A30" s="15">
        <f t="shared" si="0"/>
        <v>2</v>
      </c>
      <c r="D30" s="154">
        <v>5700</v>
      </c>
      <c r="E30" s="154"/>
      <c r="F30" s="154" t="s">
        <v>36</v>
      </c>
      <c r="G30" s="160" t="s">
        <v>263</v>
      </c>
      <c r="H30" s="158">
        <v>27869</v>
      </c>
      <c r="I30" s="166" t="s">
        <v>20</v>
      </c>
      <c r="J30" s="154"/>
      <c r="K30" s="116" t="s">
        <v>267</v>
      </c>
      <c r="L30" s="116" t="s">
        <v>430</v>
      </c>
      <c r="M30" s="161">
        <v>7.5</v>
      </c>
      <c r="R30" s="279"/>
    </row>
    <row r="31" spans="1:18" ht="15" hidden="1" customHeight="1" x14ac:dyDescent="0.25">
      <c r="A31" s="15">
        <f t="shared" si="0"/>
        <v>2</v>
      </c>
      <c r="D31" s="165">
        <v>4460</v>
      </c>
      <c r="E31" s="165">
        <v>102910</v>
      </c>
      <c r="F31" s="154" t="s">
        <v>36</v>
      </c>
      <c r="G31" s="160" t="s">
        <v>219</v>
      </c>
      <c r="H31" s="158">
        <v>26084</v>
      </c>
      <c r="I31" s="165" t="s">
        <v>20</v>
      </c>
      <c r="J31" s="160"/>
      <c r="K31" s="160" t="s">
        <v>47</v>
      </c>
      <c r="L31" s="160"/>
      <c r="M31" s="155">
        <v>5</v>
      </c>
      <c r="R31" s="279"/>
    </row>
    <row r="32" spans="1:18" ht="15" hidden="1" customHeight="1" x14ac:dyDescent="0.25">
      <c r="A32" s="15">
        <f t="shared" si="0"/>
        <v>2</v>
      </c>
      <c r="D32" s="154">
        <v>5703</v>
      </c>
      <c r="E32" s="154"/>
      <c r="F32" s="154" t="s">
        <v>36</v>
      </c>
      <c r="G32" s="157" t="s">
        <v>69</v>
      </c>
      <c r="H32" s="158">
        <v>27620</v>
      </c>
      <c r="I32" s="154" t="s">
        <v>20</v>
      </c>
      <c r="J32" s="154"/>
      <c r="K32" s="160" t="s">
        <v>402</v>
      </c>
      <c r="L32" s="160" t="s">
        <v>430</v>
      </c>
      <c r="M32" s="161">
        <v>7.5</v>
      </c>
    </row>
    <row r="33" spans="1:18" ht="15" hidden="1" customHeight="1" x14ac:dyDescent="0.25">
      <c r="A33" s="15">
        <f t="shared" si="0"/>
        <v>2</v>
      </c>
      <c r="B33" s="135"/>
      <c r="C33" s="16">
        <v>10</v>
      </c>
      <c r="D33" s="95">
        <v>5309</v>
      </c>
      <c r="E33" s="95"/>
      <c r="F33" s="139" t="s">
        <v>420</v>
      </c>
      <c r="G33" s="87" t="s">
        <v>261</v>
      </c>
      <c r="H33" s="88">
        <v>37580</v>
      </c>
      <c r="I33" s="139" t="s">
        <v>50</v>
      </c>
      <c r="J33" s="95"/>
      <c r="K33" s="89" t="s">
        <v>267</v>
      </c>
      <c r="L33" s="89" t="s">
        <v>430</v>
      </c>
      <c r="M33" s="140">
        <v>2.5</v>
      </c>
    </row>
    <row r="34" spans="1:18" ht="15" hidden="1" customHeight="1" x14ac:dyDescent="0.25">
      <c r="A34" s="15">
        <f t="shared" si="0"/>
        <v>2</v>
      </c>
      <c r="D34" s="86">
        <v>1663</v>
      </c>
      <c r="E34" s="86">
        <v>104634</v>
      </c>
      <c r="F34" s="139" t="s">
        <v>420</v>
      </c>
      <c r="G34" s="87" t="s">
        <v>173</v>
      </c>
      <c r="H34" s="88">
        <v>37822</v>
      </c>
      <c r="I34" s="86" t="s">
        <v>50</v>
      </c>
      <c r="J34" s="87"/>
      <c r="K34" s="87" t="s">
        <v>48</v>
      </c>
      <c r="L34" s="87"/>
      <c r="M34" s="89"/>
    </row>
    <row r="35" spans="1:18" ht="15" hidden="1" customHeight="1" x14ac:dyDescent="0.25">
      <c r="A35" s="15">
        <f t="shared" si="0"/>
        <v>2</v>
      </c>
      <c r="B35" s="135"/>
      <c r="D35" s="95">
        <v>5322</v>
      </c>
      <c r="E35" s="95"/>
      <c r="F35" s="139" t="s">
        <v>420</v>
      </c>
      <c r="G35" s="87" t="s">
        <v>260</v>
      </c>
      <c r="H35" s="88">
        <v>37980</v>
      </c>
      <c r="I35" s="139" t="s">
        <v>50</v>
      </c>
      <c r="J35" s="95"/>
      <c r="K35" s="89" t="s">
        <v>267</v>
      </c>
      <c r="L35" s="89" t="s">
        <v>430</v>
      </c>
      <c r="M35" s="140">
        <v>2.5</v>
      </c>
    </row>
    <row r="36" spans="1:18" ht="15" hidden="1" customHeight="1" x14ac:dyDescent="0.25">
      <c r="A36" s="15">
        <f t="shared" si="0"/>
        <v>2</v>
      </c>
      <c r="B36" s="135"/>
      <c r="D36" s="86">
        <v>1552</v>
      </c>
      <c r="E36" s="86">
        <v>103101</v>
      </c>
      <c r="F36" s="139" t="s">
        <v>420</v>
      </c>
      <c r="G36" s="87" t="s">
        <v>209</v>
      </c>
      <c r="H36" s="88">
        <v>37261</v>
      </c>
      <c r="I36" s="86" t="s">
        <v>50</v>
      </c>
      <c r="J36" s="87"/>
      <c r="K36" s="87" t="s">
        <v>47</v>
      </c>
      <c r="L36" s="87"/>
      <c r="M36" s="90"/>
    </row>
    <row r="37" spans="1:18" ht="15" hidden="1" customHeight="1" x14ac:dyDescent="0.25">
      <c r="A37" s="15">
        <f t="shared" si="0"/>
        <v>2</v>
      </c>
      <c r="D37" s="86">
        <v>1654</v>
      </c>
      <c r="E37" s="86">
        <v>104766</v>
      </c>
      <c r="F37" s="139" t="s">
        <v>420</v>
      </c>
      <c r="G37" s="87" t="s">
        <v>315</v>
      </c>
      <c r="H37" s="88">
        <v>37728</v>
      </c>
      <c r="I37" s="86" t="s">
        <v>50</v>
      </c>
      <c r="J37" s="87" t="s">
        <v>313</v>
      </c>
      <c r="K37" s="87" t="s">
        <v>40</v>
      </c>
      <c r="L37" s="87"/>
      <c r="M37" s="89"/>
    </row>
    <row r="38" spans="1:18" ht="15" hidden="1" customHeight="1" x14ac:dyDescent="0.25">
      <c r="A38" s="15">
        <f t="shared" si="0"/>
        <v>2</v>
      </c>
      <c r="D38" s="86">
        <v>1503</v>
      </c>
      <c r="E38" s="86">
        <v>102552</v>
      </c>
      <c r="F38" s="139" t="s">
        <v>420</v>
      </c>
      <c r="G38" s="87" t="s">
        <v>179</v>
      </c>
      <c r="H38" s="88">
        <v>37490</v>
      </c>
      <c r="I38" s="86" t="s">
        <v>50</v>
      </c>
      <c r="J38" s="87"/>
      <c r="K38" s="87" t="s">
        <v>48</v>
      </c>
      <c r="L38" s="87"/>
      <c r="M38" s="90"/>
    </row>
    <row r="39" spans="1:18" ht="15" hidden="1" customHeight="1" x14ac:dyDescent="0.25">
      <c r="A39" s="15">
        <f t="shared" si="0"/>
        <v>2</v>
      </c>
      <c r="D39" s="86">
        <v>1502</v>
      </c>
      <c r="E39" s="86">
        <v>103077</v>
      </c>
      <c r="F39" s="139" t="s">
        <v>420</v>
      </c>
      <c r="G39" s="87" t="s">
        <v>178</v>
      </c>
      <c r="H39" s="88">
        <v>37498</v>
      </c>
      <c r="I39" s="86" t="s">
        <v>50</v>
      </c>
      <c r="J39" s="87"/>
      <c r="K39" s="87" t="s">
        <v>48</v>
      </c>
      <c r="L39" s="87"/>
      <c r="M39" s="89"/>
    </row>
    <row r="40" spans="1:18" ht="15" hidden="1" customHeight="1" x14ac:dyDescent="0.25">
      <c r="A40" s="15">
        <f t="shared" si="0"/>
        <v>2</v>
      </c>
      <c r="D40" s="86">
        <v>1662</v>
      </c>
      <c r="E40" s="86">
        <v>104199</v>
      </c>
      <c r="F40" s="139" t="s">
        <v>420</v>
      </c>
      <c r="G40" s="87" t="s">
        <v>175</v>
      </c>
      <c r="H40" s="88">
        <v>37707</v>
      </c>
      <c r="I40" s="86" t="s">
        <v>50</v>
      </c>
      <c r="J40" s="87"/>
      <c r="K40" s="87" t="s">
        <v>48</v>
      </c>
      <c r="L40" s="87"/>
      <c r="M40" s="89"/>
    </row>
    <row r="41" spans="1:18" ht="15" hidden="1" customHeight="1" x14ac:dyDescent="0.25">
      <c r="A41" s="15">
        <f t="shared" si="0"/>
        <v>2</v>
      </c>
      <c r="D41" s="86">
        <v>1680</v>
      </c>
      <c r="E41" s="86">
        <v>105582</v>
      </c>
      <c r="F41" s="139" t="s">
        <v>420</v>
      </c>
      <c r="G41" s="87" t="s">
        <v>310</v>
      </c>
      <c r="H41" s="88">
        <v>37788</v>
      </c>
      <c r="I41" s="86" t="s">
        <v>50</v>
      </c>
      <c r="J41" s="87"/>
      <c r="K41" s="87" t="s">
        <v>49</v>
      </c>
      <c r="L41" s="87"/>
      <c r="M41" s="89"/>
    </row>
    <row r="42" spans="1:18" ht="15" hidden="1" customHeight="1" x14ac:dyDescent="0.25">
      <c r="A42" s="15">
        <f t="shared" si="0"/>
        <v>2</v>
      </c>
      <c r="D42" s="86">
        <v>1629</v>
      </c>
      <c r="E42" s="86">
        <v>103001</v>
      </c>
      <c r="F42" s="139" t="s">
        <v>420</v>
      </c>
      <c r="G42" s="87" t="s">
        <v>177</v>
      </c>
      <c r="H42" s="88">
        <v>37520</v>
      </c>
      <c r="I42" s="86" t="s">
        <v>50</v>
      </c>
      <c r="J42" s="87"/>
      <c r="K42" s="87" t="s">
        <v>48</v>
      </c>
      <c r="L42" s="87"/>
      <c r="M42" s="89"/>
    </row>
    <row r="43" spans="1:18" ht="15" hidden="1" customHeight="1" x14ac:dyDescent="0.25">
      <c r="A43" s="15">
        <f t="shared" si="0"/>
        <v>2</v>
      </c>
      <c r="C43" s="16">
        <v>31</v>
      </c>
      <c r="D43" s="77">
        <v>16</v>
      </c>
      <c r="E43" s="77">
        <v>103866</v>
      </c>
      <c r="F43" s="78" t="s">
        <v>416</v>
      </c>
      <c r="G43" s="79" t="s">
        <v>235</v>
      </c>
      <c r="H43" s="80">
        <v>40277</v>
      </c>
      <c r="I43" s="77" t="s">
        <v>50</v>
      </c>
      <c r="J43" s="79"/>
      <c r="K43" s="79" t="s">
        <v>234</v>
      </c>
      <c r="L43" s="79"/>
      <c r="M43" s="81"/>
    </row>
    <row r="44" spans="1:18" ht="15" hidden="1" customHeight="1" x14ac:dyDescent="0.25">
      <c r="A44" s="15">
        <f t="shared" si="0"/>
        <v>2</v>
      </c>
      <c r="D44" s="77">
        <v>977</v>
      </c>
      <c r="E44" s="77">
        <v>104696</v>
      </c>
      <c r="F44" s="78" t="s">
        <v>416</v>
      </c>
      <c r="G44" s="79" t="s">
        <v>129</v>
      </c>
      <c r="H44" s="80">
        <v>40769</v>
      </c>
      <c r="I44" s="77" t="s">
        <v>50</v>
      </c>
      <c r="J44" s="79"/>
      <c r="K44" s="79" t="s">
        <v>48</v>
      </c>
      <c r="L44" s="79"/>
      <c r="M44" s="81"/>
      <c r="R44" s="277" t="s">
        <v>427</v>
      </c>
    </row>
    <row r="45" spans="1:18" ht="15" hidden="1" customHeight="1" x14ac:dyDescent="0.25">
      <c r="A45" s="15">
        <f t="shared" si="0"/>
        <v>2</v>
      </c>
      <c r="D45" s="77">
        <v>1223</v>
      </c>
      <c r="E45" s="77">
        <v>106093</v>
      </c>
      <c r="F45" s="78" t="s">
        <v>416</v>
      </c>
      <c r="G45" s="79" t="s">
        <v>77</v>
      </c>
      <c r="H45" s="80">
        <v>40415</v>
      </c>
      <c r="I45" s="77" t="s">
        <v>50</v>
      </c>
      <c r="J45" s="79"/>
      <c r="K45" s="79" t="s">
        <v>71</v>
      </c>
      <c r="L45" s="79"/>
      <c r="M45" s="81"/>
      <c r="R45" s="277"/>
    </row>
    <row r="46" spans="1:18" ht="15" hidden="1" customHeight="1" x14ac:dyDescent="0.25">
      <c r="A46" s="15">
        <f t="shared" si="0"/>
        <v>2</v>
      </c>
      <c r="D46" s="77">
        <v>954</v>
      </c>
      <c r="E46" s="77">
        <v>105294</v>
      </c>
      <c r="F46" s="78" t="s">
        <v>416</v>
      </c>
      <c r="G46" s="79" t="s">
        <v>348</v>
      </c>
      <c r="H46" s="80">
        <v>40503</v>
      </c>
      <c r="I46" s="77" t="s">
        <v>50</v>
      </c>
      <c r="J46" s="79" t="s">
        <v>313</v>
      </c>
      <c r="K46" s="79" t="s">
        <v>39</v>
      </c>
      <c r="L46" s="79"/>
      <c r="M46" s="82"/>
      <c r="R46" s="277"/>
    </row>
    <row r="47" spans="1:18" ht="15" hidden="1" customHeight="1" x14ac:dyDescent="0.25">
      <c r="A47" s="15">
        <f t="shared" si="0"/>
        <v>2</v>
      </c>
      <c r="D47" s="77">
        <v>406</v>
      </c>
      <c r="E47" s="77">
        <v>104296</v>
      </c>
      <c r="F47" s="78" t="s">
        <v>416</v>
      </c>
      <c r="G47" s="79" t="s">
        <v>390</v>
      </c>
      <c r="H47" s="80">
        <v>40514</v>
      </c>
      <c r="I47" s="77" t="s">
        <v>50</v>
      </c>
      <c r="J47" s="79" t="s">
        <v>313</v>
      </c>
      <c r="K47" s="79" t="s">
        <v>42</v>
      </c>
      <c r="L47" s="79"/>
      <c r="M47" s="82"/>
    </row>
    <row r="48" spans="1:18" ht="15" hidden="1" customHeight="1" x14ac:dyDescent="0.25">
      <c r="A48" s="15">
        <f t="shared" si="0"/>
        <v>2</v>
      </c>
      <c r="D48" s="77">
        <v>1080</v>
      </c>
      <c r="E48" s="77">
        <v>105848</v>
      </c>
      <c r="F48" s="78" t="s">
        <v>416</v>
      </c>
      <c r="G48" s="79" t="s">
        <v>128</v>
      </c>
      <c r="H48" s="80">
        <v>40986</v>
      </c>
      <c r="I48" s="77" t="s">
        <v>50</v>
      </c>
      <c r="J48" s="79"/>
      <c r="K48" s="79" t="s">
        <v>48</v>
      </c>
      <c r="L48" s="79"/>
      <c r="M48" s="81"/>
    </row>
    <row r="49" spans="1:15" s="135" customFormat="1" ht="15" hidden="1" customHeight="1" x14ac:dyDescent="0.25">
      <c r="A49" s="15">
        <f t="shared" si="0"/>
        <v>2</v>
      </c>
      <c r="B49" s="15"/>
      <c r="C49" s="16"/>
      <c r="D49" s="77">
        <v>348</v>
      </c>
      <c r="E49" s="77">
        <v>105009</v>
      </c>
      <c r="F49" s="78" t="s">
        <v>416</v>
      </c>
      <c r="G49" s="79" t="s">
        <v>395</v>
      </c>
      <c r="H49" s="80">
        <v>40785</v>
      </c>
      <c r="I49" s="77" t="s">
        <v>50</v>
      </c>
      <c r="J49" s="79" t="s">
        <v>313</v>
      </c>
      <c r="K49" s="79" t="s">
        <v>42</v>
      </c>
      <c r="L49" s="79"/>
      <c r="M49" s="82"/>
    </row>
    <row r="50" spans="1:15" hidden="1" x14ac:dyDescent="0.25">
      <c r="A50" s="15">
        <f t="shared" si="0"/>
        <v>2</v>
      </c>
      <c r="B50" s="135"/>
      <c r="D50" s="176">
        <v>1334</v>
      </c>
      <c r="E50" s="176">
        <v>105417</v>
      </c>
      <c r="F50" s="177" t="s">
        <v>416</v>
      </c>
      <c r="G50" s="178" t="s">
        <v>184</v>
      </c>
      <c r="H50" s="179">
        <v>40906</v>
      </c>
      <c r="I50" s="176" t="s">
        <v>50</v>
      </c>
      <c r="J50" s="178"/>
      <c r="K50" s="178" t="s">
        <v>47</v>
      </c>
      <c r="L50" s="178"/>
      <c r="M50" s="180"/>
      <c r="N50" s="15" t="s">
        <v>444</v>
      </c>
      <c r="O50" s="15" t="s">
        <v>444</v>
      </c>
    </row>
    <row r="51" spans="1:15" ht="15" hidden="1" customHeight="1" x14ac:dyDescent="0.25">
      <c r="A51" s="15">
        <f t="shared" si="0"/>
        <v>2</v>
      </c>
      <c r="D51" s="83">
        <v>5655</v>
      </c>
      <c r="E51" s="83"/>
      <c r="F51" s="78" t="s">
        <v>416</v>
      </c>
      <c r="G51" s="79" t="s">
        <v>74</v>
      </c>
      <c r="H51" s="80">
        <v>40437</v>
      </c>
      <c r="I51" s="84" t="s">
        <v>50</v>
      </c>
      <c r="J51" s="83"/>
      <c r="K51" s="82" t="s">
        <v>267</v>
      </c>
      <c r="L51" s="209" t="s">
        <v>430</v>
      </c>
      <c r="M51" s="85">
        <v>2.5</v>
      </c>
      <c r="N51" s="15" t="s">
        <v>435</v>
      </c>
      <c r="O51" s="15" t="s">
        <v>435</v>
      </c>
    </row>
    <row r="52" spans="1:15" ht="15" hidden="1" customHeight="1" x14ac:dyDescent="0.25">
      <c r="A52" s="15">
        <f t="shared" si="0"/>
        <v>2</v>
      </c>
      <c r="D52" s="102">
        <v>266</v>
      </c>
      <c r="E52" s="102">
        <v>104206</v>
      </c>
      <c r="F52" s="103" t="s">
        <v>416</v>
      </c>
      <c r="G52" s="104" t="s">
        <v>350</v>
      </c>
      <c r="H52" s="105">
        <v>40473</v>
      </c>
      <c r="I52" s="102" t="s">
        <v>50</v>
      </c>
      <c r="J52" s="104" t="s">
        <v>313</v>
      </c>
      <c r="K52" s="104" t="s">
        <v>39</v>
      </c>
      <c r="L52" s="104"/>
      <c r="M52" s="106"/>
    </row>
    <row r="53" spans="1:15" ht="15" hidden="1" customHeight="1" x14ac:dyDescent="0.25">
      <c r="A53" s="15">
        <f t="shared" si="0"/>
        <v>2</v>
      </c>
      <c r="D53" s="102">
        <v>134</v>
      </c>
      <c r="E53" s="102">
        <v>104164</v>
      </c>
      <c r="F53" s="103" t="s">
        <v>416</v>
      </c>
      <c r="G53" s="104" t="s">
        <v>189</v>
      </c>
      <c r="H53" s="105">
        <v>40261</v>
      </c>
      <c r="I53" s="102" t="s">
        <v>50</v>
      </c>
      <c r="J53" s="104"/>
      <c r="K53" s="104" t="s">
        <v>47</v>
      </c>
      <c r="L53" s="104"/>
      <c r="M53" s="106"/>
    </row>
    <row r="54" spans="1:15" ht="15" hidden="1" customHeight="1" x14ac:dyDescent="0.25">
      <c r="A54" s="15">
        <f t="shared" si="0"/>
        <v>2</v>
      </c>
      <c r="D54" s="102">
        <v>1092</v>
      </c>
      <c r="E54" s="102">
        <v>105889</v>
      </c>
      <c r="F54" s="103" t="s">
        <v>416</v>
      </c>
      <c r="G54" s="104" t="s">
        <v>183</v>
      </c>
      <c r="H54" s="105">
        <v>40527</v>
      </c>
      <c r="I54" s="102" t="s">
        <v>50</v>
      </c>
      <c r="J54" s="104"/>
      <c r="K54" s="104" t="s">
        <v>41</v>
      </c>
      <c r="L54" s="104"/>
      <c r="M54" s="107"/>
    </row>
    <row r="55" spans="1:15" ht="15" hidden="1" customHeight="1" x14ac:dyDescent="0.25">
      <c r="A55" s="15">
        <f t="shared" si="0"/>
        <v>2</v>
      </c>
      <c r="D55" s="102">
        <v>1231</v>
      </c>
      <c r="E55" s="102">
        <v>106119</v>
      </c>
      <c r="F55" s="103" t="s">
        <v>416</v>
      </c>
      <c r="G55" s="104" t="s">
        <v>323</v>
      </c>
      <c r="H55" s="105">
        <v>41120</v>
      </c>
      <c r="I55" s="102" t="s">
        <v>50</v>
      </c>
      <c r="J55" s="104" t="s">
        <v>313</v>
      </c>
      <c r="K55" s="104" t="s">
        <v>44</v>
      </c>
      <c r="L55" s="104"/>
      <c r="M55" s="106"/>
    </row>
    <row r="56" spans="1:15" hidden="1" x14ac:dyDescent="0.25">
      <c r="A56" s="15">
        <f t="shared" si="0"/>
        <v>2</v>
      </c>
      <c r="D56" s="142">
        <v>770</v>
      </c>
      <c r="E56" s="142">
        <v>105218</v>
      </c>
      <c r="F56" s="143" t="s">
        <v>416</v>
      </c>
      <c r="G56" s="144" t="s">
        <v>353</v>
      </c>
      <c r="H56" s="145">
        <v>40566</v>
      </c>
      <c r="I56" s="142" t="s">
        <v>50</v>
      </c>
      <c r="J56" s="144" t="s">
        <v>313</v>
      </c>
      <c r="K56" s="144" t="s">
        <v>39</v>
      </c>
      <c r="L56" s="144"/>
      <c r="M56" s="147"/>
      <c r="N56" s="15" t="s">
        <v>444</v>
      </c>
      <c r="O56" s="15" t="s">
        <v>444</v>
      </c>
    </row>
    <row r="57" spans="1:15" ht="15" hidden="1" customHeight="1" x14ac:dyDescent="0.25">
      <c r="A57" s="15">
        <f t="shared" si="0"/>
        <v>2</v>
      </c>
      <c r="D57" s="102">
        <v>458</v>
      </c>
      <c r="E57" s="102">
        <v>105037</v>
      </c>
      <c r="F57" s="103" t="s">
        <v>416</v>
      </c>
      <c r="G57" s="104" t="s">
        <v>379</v>
      </c>
      <c r="H57" s="105">
        <v>40554</v>
      </c>
      <c r="I57" s="102" t="s">
        <v>50</v>
      </c>
      <c r="J57" s="104" t="s">
        <v>313</v>
      </c>
      <c r="K57" s="104" t="s">
        <v>42</v>
      </c>
      <c r="L57" s="104"/>
      <c r="M57" s="106"/>
    </row>
    <row r="58" spans="1:15" ht="15" hidden="1" customHeight="1" x14ac:dyDescent="0.25">
      <c r="A58" s="15">
        <f t="shared" si="0"/>
        <v>2</v>
      </c>
      <c r="D58" s="102">
        <v>503</v>
      </c>
      <c r="E58" s="102">
        <v>105081</v>
      </c>
      <c r="F58" s="103" t="s">
        <v>416</v>
      </c>
      <c r="G58" s="104" t="s">
        <v>187</v>
      </c>
      <c r="H58" s="105">
        <v>40737</v>
      </c>
      <c r="I58" s="102" t="s">
        <v>50</v>
      </c>
      <c r="J58" s="104"/>
      <c r="K58" s="104" t="s">
        <v>47</v>
      </c>
      <c r="L58" s="104"/>
      <c r="M58" s="107"/>
    </row>
    <row r="59" spans="1:15" ht="15" hidden="1" customHeight="1" x14ac:dyDescent="0.25">
      <c r="A59" s="15">
        <f t="shared" si="0"/>
        <v>2</v>
      </c>
      <c r="D59" s="102">
        <v>989</v>
      </c>
      <c r="E59" s="102">
        <v>104077</v>
      </c>
      <c r="F59" s="103" t="s">
        <v>416</v>
      </c>
      <c r="G59" s="104" t="s">
        <v>81</v>
      </c>
      <c r="H59" s="105">
        <v>40345</v>
      </c>
      <c r="I59" s="102" t="s">
        <v>50</v>
      </c>
      <c r="J59" s="104"/>
      <c r="K59" s="104" t="s">
        <v>71</v>
      </c>
      <c r="L59" s="104"/>
      <c r="M59" s="106"/>
    </row>
    <row r="60" spans="1:15" ht="15" hidden="1" customHeight="1" x14ac:dyDescent="0.25">
      <c r="A60" s="15">
        <f t="shared" si="0"/>
        <v>2</v>
      </c>
      <c r="D60" s="102">
        <v>17</v>
      </c>
      <c r="E60" s="102">
        <v>104701</v>
      </c>
      <c r="F60" s="103" t="s">
        <v>416</v>
      </c>
      <c r="G60" s="104" t="s">
        <v>83</v>
      </c>
      <c r="H60" s="105">
        <v>40303</v>
      </c>
      <c r="I60" s="102" t="s">
        <v>50</v>
      </c>
      <c r="J60" s="104"/>
      <c r="K60" s="104" t="s">
        <v>71</v>
      </c>
      <c r="L60" s="104"/>
      <c r="M60" s="106"/>
    </row>
    <row r="61" spans="1:15" ht="15" hidden="1" customHeight="1" x14ac:dyDescent="0.25">
      <c r="A61" s="15">
        <f t="shared" si="0"/>
        <v>2</v>
      </c>
      <c r="D61" s="102">
        <v>1245</v>
      </c>
      <c r="E61" s="102">
        <v>106145</v>
      </c>
      <c r="F61" s="103" t="s">
        <v>416</v>
      </c>
      <c r="G61" s="104" t="s">
        <v>369</v>
      </c>
      <c r="H61" s="105">
        <v>40995</v>
      </c>
      <c r="I61" s="102" t="s">
        <v>50</v>
      </c>
      <c r="J61" s="104" t="s">
        <v>313</v>
      </c>
      <c r="K61" s="104" t="s">
        <v>42</v>
      </c>
      <c r="L61" s="104"/>
      <c r="M61" s="106"/>
    </row>
    <row r="62" spans="1:15" ht="15" hidden="1" customHeight="1" x14ac:dyDescent="0.25">
      <c r="A62" s="15">
        <f t="shared" si="0"/>
        <v>2</v>
      </c>
      <c r="D62" s="102">
        <v>1239</v>
      </c>
      <c r="E62" s="102">
        <v>106139</v>
      </c>
      <c r="F62" s="103" t="s">
        <v>416</v>
      </c>
      <c r="G62" s="104" t="s">
        <v>370</v>
      </c>
      <c r="H62" s="105">
        <v>40320</v>
      </c>
      <c r="I62" s="102" t="s">
        <v>50</v>
      </c>
      <c r="J62" s="104" t="s">
        <v>313</v>
      </c>
      <c r="K62" s="104" t="s">
        <v>42</v>
      </c>
      <c r="L62" s="104"/>
      <c r="M62" s="106"/>
    </row>
    <row r="63" spans="1:15" ht="15" hidden="1" customHeight="1" x14ac:dyDescent="0.25">
      <c r="A63" s="15">
        <f t="shared" si="0"/>
        <v>2</v>
      </c>
      <c r="D63" s="102">
        <v>1086</v>
      </c>
      <c r="E63" s="102">
        <v>105872</v>
      </c>
      <c r="F63" s="103" t="s">
        <v>416</v>
      </c>
      <c r="G63" s="104" t="s">
        <v>188</v>
      </c>
      <c r="H63" s="105">
        <v>40490</v>
      </c>
      <c r="I63" s="102" t="s">
        <v>50</v>
      </c>
      <c r="J63" s="104"/>
      <c r="K63" s="104" t="s">
        <v>47</v>
      </c>
      <c r="L63" s="104"/>
      <c r="M63" s="106"/>
    </row>
    <row r="64" spans="1:15" ht="15" hidden="1" customHeight="1" x14ac:dyDescent="0.25">
      <c r="A64" s="15">
        <f t="shared" si="0"/>
        <v>2</v>
      </c>
      <c r="D64" s="102">
        <v>916</v>
      </c>
      <c r="E64" s="102">
        <v>104683</v>
      </c>
      <c r="F64" s="103" t="s">
        <v>416</v>
      </c>
      <c r="G64" s="104" t="s">
        <v>80</v>
      </c>
      <c r="H64" s="105">
        <v>40358</v>
      </c>
      <c r="I64" s="102" t="s">
        <v>50</v>
      </c>
      <c r="J64" s="104"/>
      <c r="K64" s="104" t="s">
        <v>71</v>
      </c>
      <c r="L64" s="104"/>
      <c r="M64" s="106"/>
    </row>
    <row r="65" spans="1:14" ht="15" hidden="1" customHeight="1" x14ac:dyDescent="0.25">
      <c r="A65" s="15">
        <f t="shared" si="0"/>
        <v>2</v>
      </c>
      <c r="D65" s="102">
        <v>1044</v>
      </c>
      <c r="E65" s="102">
        <v>104689</v>
      </c>
      <c r="F65" s="103" t="s">
        <v>416</v>
      </c>
      <c r="G65" s="104" t="s">
        <v>127</v>
      </c>
      <c r="H65" s="105">
        <v>41089</v>
      </c>
      <c r="I65" s="102" t="s">
        <v>50</v>
      </c>
      <c r="J65" s="104"/>
      <c r="K65" s="104" t="s">
        <v>48</v>
      </c>
      <c r="L65" s="104"/>
      <c r="M65" s="107"/>
    </row>
    <row r="66" spans="1:14" ht="15" hidden="1" customHeight="1" x14ac:dyDescent="0.25">
      <c r="A66" s="15">
        <f t="shared" ref="A66:A129" si="1">+IF(C66=1,0,2)</f>
        <v>2</v>
      </c>
      <c r="D66" s="102">
        <v>1059</v>
      </c>
      <c r="E66" s="102">
        <v>105809</v>
      </c>
      <c r="F66" s="103" t="s">
        <v>416</v>
      </c>
      <c r="G66" s="104" t="s">
        <v>343</v>
      </c>
      <c r="H66" s="105">
        <v>41068</v>
      </c>
      <c r="I66" s="102" t="s">
        <v>50</v>
      </c>
      <c r="J66" s="104" t="s">
        <v>313</v>
      </c>
      <c r="K66" s="104" t="s">
        <v>43</v>
      </c>
      <c r="L66" s="104"/>
      <c r="M66" s="106"/>
    </row>
    <row r="67" spans="1:14" ht="15" hidden="1" customHeight="1" x14ac:dyDescent="0.25">
      <c r="A67" s="15">
        <f t="shared" si="1"/>
        <v>2</v>
      </c>
      <c r="D67" s="102">
        <v>246</v>
      </c>
      <c r="E67" s="102">
        <v>104198</v>
      </c>
      <c r="F67" s="103" t="s">
        <v>416</v>
      </c>
      <c r="G67" s="104" t="s">
        <v>135</v>
      </c>
      <c r="H67" s="105">
        <v>40205</v>
      </c>
      <c r="I67" s="102" t="s">
        <v>50</v>
      </c>
      <c r="J67" s="104"/>
      <c r="K67" s="104" t="s">
        <v>48</v>
      </c>
      <c r="L67" s="104"/>
      <c r="M67" s="106"/>
    </row>
    <row r="68" spans="1:14" ht="15" hidden="1" customHeight="1" x14ac:dyDescent="0.25">
      <c r="A68" s="15">
        <f t="shared" si="1"/>
        <v>2</v>
      </c>
      <c r="D68" s="102">
        <v>260</v>
      </c>
      <c r="E68" s="102">
        <v>104800</v>
      </c>
      <c r="F68" s="103" t="s">
        <v>416</v>
      </c>
      <c r="G68" s="104" t="s">
        <v>291</v>
      </c>
      <c r="H68" s="105">
        <v>40628</v>
      </c>
      <c r="I68" s="102" t="s">
        <v>50</v>
      </c>
      <c r="J68" s="104"/>
      <c r="K68" s="104" t="s">
        <v>49</v>
      </c>
      <c r="L68" s="104"/>
      <c r="M68" s="106"/>
    </row>
    <row r="69" spans="1:14" hidden="1" x14ac:dyDescent="0.25">
      <c r="A69" s="15">
        <f t="shared" si="1"/>
        <v>2</v>
      </c>
      <c r="D69" s="142">
        <v>1238</v>
      </c>
      <c r="E69" s="142">
        <v>106138</v>
      </c>
      <c r="F69" s="143" t="s">
        <v>416</v>
      </c>
      <c r="G69" s="144" t="s">
        <v>363</v>
      </c>
      <c r="H69" s="145">
        <v>40454</v>
      </c>
      <c r="I69" s="142" t="s">
        <v>50</v>
      </c>
      <c r="J69" s="144" t="s">
        <v>313</v>
      </c>
      <c r="K69" s="144" t="s">
        <v>42</v>
      </c>
      <c r="L69" s="144"/>
      <c r="M69" s="147"/>
    </row>
    <row r="70" spans="1:14" ht="15" customHeight="1" x14ac:dyDescent="0.25">
      <c r="A70" s="15">
        <f t="shared" si="1"/>
        <v>2</v>
      </c>
      <c r="D70" s="102">
        <v>711</v>
      </c>
      <c r="E70" s="102">
        <v>105161</v>
      </c>
      <c r="F70" s="103" t="s">
        <v>416</v>
      </c>
      <c r="G70" s="104" t="s">
        <v>55</v>
      </c>
      <c r="H70" s="105">
        <v>40286</v>
      </c>
      <c r="I70" s="102" t="s">
        <v>50</v>
      </c>
      <c r="J70" s="112"/>
      <c r="K70" s="104" t="s">
        <v>53</v>
      </c>
      <c r="L70" s="104"/>
      <c r="M70" s="107">
        <v>2.5</v>
      </c>
      <c r="N70" s="107">
        <v>2.5</v>
      </c>
    </row>
    <row r="71" spans="1:14" ht="15" hidden="1" customHeight="1" x14ac:dyDescent="0.25">
      <c r="A71" s="15">
        <f t="shared" si="1"/>
        <v>2</v>
      </c>
      <c r="D71" s="53">
        <v>5697</v>
      </c>
      <c r="E71" s="53"/>
      <c r="F71" s="53" t="s">
        <v>458</v>
      </c>
      <c r="G71" s="51" t="s">
        <v>447</v>
      </c>
      <c r="H71" s="56">
        <v>40501</v>
      </c>
      <c r="I71" s="53" t="s">
        <v>50</v>
      </c>
      <c r="J71" s="53"/>
      <c r="K71" s="160" t="s">
        <v>232</v>
      </c>
      <c r="L71" s="159" t="s">
        <v>430</v>
      </c>
      <c r="M71" s="51">
        <f>5+7.5</f>
        <v>12.5</v>
      </c>
    </row>
    <row r="72" spans="1:14" ht="15" hidden="1" customHeight="1" x14ac:dyDescent="0.25">
      <c r="A72" s="15">
        <f t="shared" si="1"/>
        <v>2</v>
      </c>
      <c r="D72" s="53">
        <v>5701</v>
      </c>
      <c r="E72" s="53"/>
      <c r="F72" s="53" t="s">
        <v>458</v>
      </c>
      <c r="G72" s="51" t="s">
        <v>449</v>
      </c>
      <c r="H72" s="56">
        <v>40878</v>
      </c>
      <c r="I72" s="53" t="s">
        <v>50</v>
      </c>
      <c r="J72" s="53"/>
      <c r="K72" s="159" t="s">
        <v>466</v>
      </c>
      <c r="L72" s="159" t="s">
        <v>430</v>
      </c>
      <c r="M72" s="51">
        <v>12.5</v>
      </c>
    </row>
    <row r="73" spans="1:14" ht="15" hidden="1" customHeight="1" x14ac:dyDescent="0.25">
      <c r="A73" s="15">
        <f t="shared" si="1"/>
        <v>2</v>
      </c>
      <c r="D73" s="53">
        <v>5656</v>
      </c>
      <c r="E73" s="53"/>
      <c r="F73" s="53" t="s">
        <v>458</v>
      </c>
      <c r="G73" s="55" t="s">
        <v>442</v>
      </c>
      <c r="H73" s="56">
        <v>41139</v>
      </c>
      <c r="I73" s="53" t="s">
        <v>50</v>
      </c>
      <c r="J73" s="53"/>
      <c r="K73" s="159" t="s">
        <v>466</v>
      </c>
      <c r="L73" s="159" t="s">
        <v>430</v>
      </c>
      <c r="M73" s="51">
        <v>0</v>
      </c>
    </row>
    <row r="74" spans="1:14" ht="15" customHeight="1" x14ac:dyDescent="0.25">
      <c r="A74" s="15">
        <f t="shared" si="1"/>
        <v>2</v>
      </c>
      <c r="C74" s="16">
        <v>16</v>
      </c>
      <c r="D74" s="96">
        <v>1317</v>
      </c>
      <c r="E74" s="96">
        <v>105366</v>
      </c>
      <c r="F74" s="113" t="s">
        <v>416</v>
      </c>
      <c r="G74" s="97" t="s">
        <v>54</v>
      </c>
      <c r="H74" s="98">
        <v>40733</v>
      </c>
      <c r="I74" s="96" t="s">
        <v>20</v>
      </c>
      <c r="J74" s="101"/>
      <c r="K74" s="97" t="s">
        <v>53</v>
      </c>
      <c r="L74" s="97"/>
      <c r="M74" s="100"/>
    </row>
    <row r="75" spans="1:14" ht="15" hidden="1" customHeight="1" x14ac:dyDescent="0.25">
      <c r="A75" s="15">
        <f t="shared" si="1"/>
        <v>2</v>
      </c>
      <c r="D75" s="96">
        <v>50</v>
      </c>
      <c r="E75" s="96">
        <v>104126</v>
      </c>
      <c r="F75" s="113" t="s">
        <v>416</v>
      </c>
      <c r="G75" s="97" t="s">
        <v>79</v>
      </c>
      <c r="H75" s="98">
        <v>40364</v>
      </c>
      <c r="I75" s="96" t="s">
        <v>20</v>
      </c>
      <c r="J75" s="97"/>
      <c r="K75" s="97" t="s">
        <v>71</v>
      </c>
      <c r="L75" s="97"/>
      <c r="M75" s="99"/>
    </row>
    <row r="76" spans="1:14" ht="15" hidden="1" customHeight="1" x14ac:dyDescent="0.25">
      <c r="A76" s="15">
        <f t="shared" si="1"/>
        <v>2</v>
      </c>
      <c r="D76" s="96">
        <v>561</v>
      </c>
      <c r="E76" s="96">
        <v>104447</v>
      </c>
      <c r="F76" s="113" t="s">
        <v>416</v>
      </c>
      <c r="G76" s="97" t="s">
        <v>393</v>
      </c>
      <c r="H76" s="98">
        <v>40190</v>
      </c>
      <c r="I76" s="96" t="s">
        <v>20</v>
      </c>
      <c r="J76" s="97" t="s">
        <v>313</v>
      </c>
      <c r="K76" s="97" t="s">
        <v>42</v>
      </c>
      <c r="L76" s="97"/>
      <c r="M76" s="99"/>
    </row>
    <row r="77" spans="1:14" ht="15" hidden="1" customHeight="1" x14ac:dyDescent="0.25">
      <c r="A77" s="15">
        <f t="shared" si="1"/>
        <v>2</v>
      </c>
      <c r="D77" s="96">
        <v>5702</v>
      </c>
      <c r="E77" s="96" t="s">
        <v>311</v>
      </c>
      <c r="F77" s="113" t="s">
        <v>416</v>
      </c>
      <c r="G77" s="97" t="s">
        <v>347</v>
      </c>
      <c r="H77" s="98">
        <v>40459</v>
      </c>
      <c r="I77" s="96" t="s">
        <v>20</v>
      </c>
      <c r="J77" s="97" t="s">
        <v>330</v>
      </c>
      <c r="K77" s="97" t="s">
        <v>403</v>
      </c>
      <c r="L77" s="97" t="s">
        <v>430</v>
      </c>
      <c r="M77" s="99"/>
    </row>
    <row r="78" spans="1:14" ht="15" hidden="1" customHeight="1" x14ac:dyDescent="0.25">
      <c r="A78" s="15">
        <f t="shared" si="1"/>
        <v>2</v>
      </c>
      <c r="D78" s="96">
        <v>1125</v>
      </c>
      <c r="E78" s="96">
        <v>105930</v>
      </c>
      <c r="F78" s="113" t="s">
        <v>416</v>
      </c>
      <c r="G78" s="97" t="s">
        <v>186</v>
      </c>
      <c r="H78" s="98">
        <v>40893</v>
      </c>
      <c r="I78" s="96" t="s">
        <v>20</v>
      </c>
      <c r="J78" s="97"/>
      <c r="K78" s="97" t="s">
        <v>47</v>
      </c>
      <c r="L78" s="97"/>
      <c r="M78" s="99"/>
    </row>
    <row r="79" spans="1:14" ht="15" hidden="1" customHeight="1" x14ac:dyDescent="0.25">
      <c r="A79" s="15">
        <f t="shared" si="1"/>
        <v>2</v>
      </c>
      <c r="D79" s="96">
        <v>1336</v>
      </c>
      <c r="E79" s="96">
        <v>105419</v>
      </c>
      <c r="F79" s="113" t="s">
        <v>416</v>
      </c>
      <c r="G79" s="97" t="s">
        <v>185</v>
      </c>
      <c r="H79" s="98">
        <v>40902</v>
      </c>
      <c r="I79" s="96" t="s">
        <v>20</v>
      </c>
      <c r="J79" s="97"/>
      <c r="K79" s="97" t="s">
        <v>47</v>
      </c>
      <c r="L79" s="97"/>
      <c r="M79" s="99"/>
    </row>
    <row r="80" spans="1:14" ht="15" hidden="1" customHeight="1" x14ac:dyDescent="0.25">
      <c r="A80" s="15">
        <f t="shared" si="1"/>
        <v>2</v>
      </c>
      <c r="D80" s="96">
        <v>484</v>
      </c>
      <c r="E80" s="96">
        <v>105068</v>
      </c>
      <c r="F80" s="113" t="s">
        <v>416</v>
      </c>
      <c r="G80" s="97" t="s">
        <v>84</v>
      </c>
      <c r="H80" s="98">
        <v>40180</v>
      </c>
      <c r="I80" s="96" t="s">
        <v>20</v>
      </c>
      <c r="J80" s="97"/>
      <c r="K80" s="97" t="s">
        <v>71</v>
      </c>
      <c r="L80" s="97"/>
      <c r="M80" s="99"/>
    </row>
    <row r="81" spans="1:15" ht="15" hidden="1" customHeight="1" x14ac:dyDescent="0.25">
      <c r="A81" s="15">
        <f t="shared" si="1"/>
        <v>2</v>
      </c>
      <c r="D81" s="96">
        <v>817</v>
      </c>
      <c r="E81" s="96">
        <v>103895</v>
      </c>
      <c r="F81" s="113" t="s">
        <v>416</v>
      </c>
      <c r="G81" s="97" t="s">
        <v>78</v>
      </c>
      <c r="H81" s="98">
        <v>40383</v>
      </c>
      <c r="I81" s="96" t="s">
        <v>20</v>
      </c>
      <c r="J81" s="97"/>
      <c r="K81" s="97" t="s">
        <v>71</v>
      </c>
      <c r="L81" s="97"/>
      <c r="M81" s="100"/>
    </row>
    <row r="82" spans="1:15" ht="15" hidden="1" customHeight="1" x14ac:dyDescent="0.25">
      <c r="A82" s="15">
        <f t="shared" si="1"/>
        <v>2</v>
      </c>
      <c r="D82" s="96">
        <v>1081</v>
      </c>
      <c r="E82" s="96">
        <v>105851</v>
      </c>
      <c r="F82" s="113" t="s">
        <v>416</v>
      </c>
      <c r="G82" s="97" t="s">
        <v>134</v>
      </c>
      <c r="H82" s="98">
        <v>40384</v>
      </c>
      <c r="I82" s="96" t="s">
        <v>20</v>
      </c>
      <c r="J82" s="97"/>
      <c r="K82" s="97" t="s">
        <v>48</v>
      </c>
      <c r="L82" s="97"/>
      <c r="M82" s="99"/>
    </row>
    <row r="83" spans="1:15" ht="15" hidden="1" customHeight="1" x14ac:dyDescent="0.25">
      <c r="A83" s="15">
        <f t="shared" si="1"/>
        <v>2</v>
      </c>
      <c r="D83" s="96">
        <v>1035</v>
      </c>
      <c r="E83" s="96">
        <v>105703</v>
      </c>
      <c r="F83" s="113" t="s">
        <v>416</v>
      </c>
      <c r="G83" s="97" t="s">
        <v>381</v>
      </c>
      <c r="H83" s="98">
        <v>40941</v>
      </c>
      <c r="I83" s="96" t="s">
        <v>20</v>
      </c>
      <c r="J83" s="97" t="s">
        <v>313</v>
      </c>
      <c r="K83" s="97" t="s">
        <v>42</v>
      </c>
      <c r="L83" s="97"/>
      <c r="M83" s="99"/>
    </row>
    <row r="84" spans="1:15" s="135" customFormat="1" ht="15" hidden="1" customHeight="1" x14ac:dyDescent="0.25">
      <c r="A84" s="15">
        <f t="shared" si="1"/>
        <v>2</v>
      </c>
      <c r="B84" s="15"/>
      <c r="C84" s="16"/>
      <c r="D84" s="96">
        <v>1229</v>
      </c>
      <c r="E84" s="96">
        <v>106104</v>
      </c>
      <c r="F84" s="113" t="s">
        <v>416</v>
      </c>
      <c r="G84" s="97" t="s">
        <v>70</v>
      </c>
      <c r="H84" s="98">
        <v>40954</v>
      </c>
      <c r="I84" s="96" t="s">
        <v>20</v>
      </c>
      <c r="J84" s="97"/>
      <c r="K84" s="97" t="s">
        <v>71</v>
      </c>
      <c r="L84" s="97"/>
      <c r="M84" s="99"/>
    </row>
    <row r="85" spans="1:15" ht="15" hidden="1" customHeight="1" x14ac:dyDescent="0.25">
      <c r="A85" s="15">
        <f t="shared" si="1"/>
        <v>2</v>
      </c>
      <c r="D85" s="96">
        <v>475</v>
      </c>
      <c r="E85" s="96">
        <v>105054</v>
      </c>
      <c r="F85" s="113" t="s">
        <v>416</v>
      </c>
      <c r="G85" s="97" t="s">
        <v>233</v>
      </c>
      <c r="H85" s="98">
        <v>40444</v>
      </c>
      <c r="I85" s="96" t="s">
        <v>20</v>
      </c>
      <c r="J85" s="97"/>
      <c r="K85" s="97" t="s">
        <v>234</v>
      </c>
      <c r="L85" s="97"/>
      <c r="M85" s="100"/>
    </row>
    <row r="86" spans="1:15" ht="15" hidden="1" customHeight="1" x14ac:dyDescent="0.25">
      <c r="A86" s="15">
        <f t="shared" si="1"/>
        <v>2</v>
      </c>
      <c r="D86" s="96">
        <v>251</v>
      </c>
      <c r="E86" s="96">
        <v>104200</v>
      </c>
      <c r="F86" s="113" t="s">
        <v>416</v>
      </c>
      <c r="G86" s="97" t="s">
        <v>132</v>
      </c>
      <c r="H86" s="98">
        <v>40444</v>
      </c>
      <c r="I86" s="96" t="s">
        <v>20</v>
      </c>
      <c r="J86" s="97"/>
      <c r="K86" s="97" t="s">
        <v>48</v>
      </c>
      <c r="L86" s="97"/>
      <c r="M86" s="100"/>
    </row>
    <row r="87" spans="1:15" s="135" customFormat="1" ht="15" hidden="1" customHeight="1" x14ac:dyDescent="0.25">
      <c r="A87" s="15">
        <f t="shared" si="1"/>
        <v>2</v>
      </c>
      <c r="B87" s="15"/>
      <c r="C87" s="16"/>
      <c r="D87" s="96">
        <v>760</v>
      </c>
      <c r="E87" s="96">
        <v>105187</v>
      </c>
      <c r="F87" s="113" t="s">
        <v>416</v>
      </c>
      <c r="G87" s="97" t="s">
        <v>131</v>
      </c>
      <c r="H87" s="98">
        <v>40654</v>
      </c>
      <c r="I87" s="96" t="s">
        <v>20</v>
      </c>
      <c r="J87" s="97"/>
      <c r="K87" s="97" t="s">
        <v>48</v>
      </c>
      <c r="L87" s="97"/>
      <c r="M87" s="99"/>
    </row>
    <row r="88" spans="1:15" ht="15" hidden="1" customHeight="1" x14ac:dyDescent="0.25">
      <c r="A88" s="15">
        <f t="shared" si="1"/>
        <v>2</v>
      </c>
      <c r="D88" s="96">
        <v>313</v>
      </c>
      <c r="E88" s="96">
        <v>104488</v>
      </c>
      <c r="F88" s="113" t="s">
        <v>416</v>
      </c>
      <c r="G88" s="97" t="s">
        <v>130</v>
      </c>
      <c r="H88" s="98">
        <v>40749</v>
      </c>
      <c r="I88" s="96" t="s">
        <v>20</v>
      </c>
      <c r="J88" s="97"/>
      <c r="K88" s="97" t="s">
        <v>48</v>
      </c>
      <c r="L88" s="97"/>
      <c r="M88" s="100"/>
      <c r="N88" s="135"/>
      <c r="O88" s="135"/>
    </row>
    <row r="89" spans="1:15" ht="15" hidden="1" customHeight="1" x14ac:dyDescent="0.25">
      <c r="A89" s="15">
        <f t="shared" si="1"/>
        <v>2</v>
      </c>
      <c r="D89" s="53">
        <v>1133</v>
      </c>
      <c r="E89" s="53"/>
      <c r="F89" s="53" t="s">
        <v>458</v>
      </c>
      <c r="G89" s="51" t="s">
        <v>456</v>
      </c>
      <c r="H89" s="56">
        <v>40267</v>
      </c>
      <c r="I89" s="53" t="s">
        <v>20</v>
      </c>
      <c r="J89" s="53"/>
      <c r="K89" s="159" t="s">
        <v>403</v>
      </c>
      <c r="L89" s="159" t="s">
        <v>430</v>
      </c>
      <c r="M89" s="51">
        <v>5</v>
      </c>
    </row>
    <row r="90" spans="1:15" ht="15" hidden="1" customHeight="1" x14ac:dyDescent="0.25">
      <c r="A90" s="15">
        <f t="shared" si="1"/>
        <v>2</v>
      </c>
      <c r="C90" s="16">
        <v>56</v>
      </c>
      <c r="D90" s="137">
        <v>491</v>
      </c>
      <c r="E90" s="137">
        <v>105077</v>
      </c>
      <c r="F90" s="123" t="s">
        <v>417</v>
      </c>
      <c r="G90" s="127" t="s">
        <v>236</v>
      </c>
      <c r="H90" s="126">
        <v>39468</v>
      </c>
      <c r="I90" s="137" t="s">
        <v>50</v>
      </c>
      <c r="J90" s="127"/>
      <c r="K90" s="127" t="s">
        <v>234</v>
      </c>
      <c r="L90" s="127"/>
      <c r="M90" s="125"/>
    </row>
    <row r="91" spans="1:15" ht="15" hidden="1" customHeight="1" x14ac:dyDescent="0.25">
      <c r="A91" s="15">
        <f t="shared" si="1"/>
        <v>2</v>
      </c>
      <c r="B91" s="135"/>
      <c r="D91" s="137">
        <v>5853</v>
      </c>
      <c r="E91" s="137">
        <v>103164</v>
      </c>
      <c r="F91" s="123" t="s">
        <v>417</v>
      </c>
      <c r="G91" s="127" t="s">
        <v>321</v>
      </c>
      <c r="H91" s="126">
        <v>39979</v>
      </c>
      <c r="I91" s="137" t="s">
        <v>50</v>
      </c>
      <c r="J91" s="127" t="s">
        <v>313</v>
      </c>
      <c r="K91" s="127" t="s">
        <v>44</v>
      </c>
      <c r="L91" s="127"/>
      <c r="M91" s="125"/>
    </row>
    <row r="92" spans="1:15" ht="15" hidden="1" customHeight="1" x14ac:dyDescent="0.25">
      <c r="A92" s="15">
        <f t="shared" si="1"/>
        <v>2</v>
      </c>
      <c r="D92" s="53">
        <v>5705</v>
      </c>
      <c r="E92" s="36">
        <v>102598</v>
      </c>
      <c r="F92" s="53" t="s">
        <v>417</v>
      </c>
      <c r="G92" s="51" t="s">
        <v>464</v>
      </c>
      <c r="H92" s="56">
        <v>39607</v>
      </c>
      <c r="I92" s="53" t="s">
        <v>50</v>
      </c>
      <c r="J92" s="53"/>
      <c r="K92" s="57" t="s">
        <v>49</v>
      </c>
      <c r="L92" s="159" t="s">
        <v>430</v>
      </c>
      <c r="M92" s="51">
        <f>2.5+5</f>
        <v>7.5</v>
      </c>
    </row>
    <row r="93" spans="1:15" ht="15" hidden="1" customHeight="1" x14ac:dyDescent="0.25">
      <c r="A93" s="15">
        <f t="shared" si="1"/>
        <v>2</v>
      </c>
      <c r="B93" s="135"/>
      <c r="D93" s="137">
        <v>519</v>
      </c>
      <c r="E93" s="137">
        <v>105088</v>
      </c>
      <c r="F93" s="123" t="s">
        <v>417</v>
      </c>
      <c r="G93" s="127" t="s">
        <v>190</v>
      </c>
      <c r="H93" s="126">
        <v>40037</v>
      </c>
      <c r="I93" s="137" t="s">
        <v>50</v>
      </c>
      <c r="J93" s="127"/>
      <c r="K93" s="127" t="s">
        <v>47</v>
      </c>
      <c r="L93" s="127"/>
      <c r="M93" s="124"/>
    </row>
    <row r="94" spans="1:15" ht="15" hidden="1" customHeight="1" x14ac:dyDescent="0.25">
      <c r="A94" s="15">
        <f t="shared" si="1"/>
        <v>2</v>
      </c>
      <c r="D94" s="137">
        <v>1251</v>
      </c>
      <c r="E94" s="137">
        <v>106152</v>
      </c>
      <c r="F94" s="123" t="s">
        <v>417</v>
      </c>
      <c r="G94" s="127" t="s">
        <v>298</v>
      </c>
      <c r="H94" s="126">
        <v>39924</v>
      </c>
      <c r="I94" s="137" t="s">
        <v>50</v>
      </c>
      <c r="J94" s="127"/>
      <c r="K94" s="127" t="s">
        <v>49</v>
      </c>
      <c r="L94" s="127"/>
      <c r="M94" s="125"/>
    </row>
    <row r="95" spans="1:15" ht="15" hidden="1" customHeight="1" x14ac:dyDescent="0.25">
      <c r="A95" s="15">
        <f t="shared" si="1"/>
        <v>2</v>
      </c>
      <c r="D95" s="137">
        <v>1049</v>
      </c>
      <c r="E95" s="137">
        <v>105737</v>
      </c>
      <c r="F95" s="123" t="s">
        <v>417</v>
      </c>
      <c r="G95" s="127" t="s">
        <v>137</v>
      </c>
      <c r="H95" s="126">
        <v>40074</v>
      </c>
      <c r="I95" s="137" t="s">
        <v>50</v>
      </c>
      <c r="J95" s="127"/>
      <c r="K95" s="127" t="s">
        <v>48</v>
      </c>
      <c r="L95" s="127"/>
      <c r="M95" s="125"/>
    </row>
    <row r="96" spans="1:15" ht="15" hidden="1" customHeight="1" x14ac:dyDescent="0.25">
      <c r="A96" s="15">
        <f t="shared" si="1"/>
        <v>2</v>
      </c>
      <c r="D96" s="137">
        <v>270</v>
      </c>
      <c r="E96" s="137">
        <v>104990</v>
      </c>
      <c r="F96" s="123" t="s">
        <v>417</v>
      </c>
      <c r="G96" s="127" t="s">
        <v>297</v>
      </c>
      <c r="H96" s="126">
        <v>39580</v>
      </c>
      <c r="I96" s="137" t="s">
        <v>50</v>
      </c>
      <c r="J96" s="127"/>
      <c r="K96" s="127" t="s">
        <v>49</v>
      </c>
      <c r="L96" s="127"/>
      <c r="M96" s="124"/>
    </row>
    <row r="97" spans="1:15" s="135" customFormat="1" ht="15" hidden="1" customHeight="1" x14ac:dyDescent="0.25">
      <c r="A97" s="15">
        <f t="shared" si="1"/>
        <v>2</v>
      </c>
      <c r="B97" s="15"/>
      <c r="C97" s="16"/>
      <c r="D97" s="137">
        <v>941</v>
      </c>
      <c r="E97" s="137">
        <v>104693</v>
      </c>
      <c r="F97" s="123" t="s">
        <v>417</v>
      </c>
      <c r="G97" s="127" t="s">
        <v>144</v>
      </c>
      <c r="H97" s="126">
        <v>39615</v>
      </c>
      <c r="I97" s="137" t="s">
        <v>50</v>
      </c>
      <c r="J97" s="127"/>
      <c r="K97" s="127" t="s">
        <v>48</v>
      </c>
      <c r="L97" s="127"/>
      <c r="M97" s="125"/>
    </row>
    <row r="98" spans="1:15" hidden="1" x14ac:dyDescent="0.25">
      <c r="A98" s="15">
        <f t="shared" si="1"/>
        <v>2</v>
      </c>
      <c r="D98" s="16">
        <v>5320</v>
      </c>
      <c r="F98" s="16" t="s">
        <v>417</v>
      </c>
      <c r="G98" s="15" t="s">
        <v>457</v>
      </c>
      <c r="H98" s="56">
        <v>40165</v>
      </c>
      <c r="I98" s="16" t="s">
        <v>50</v>
      </c>
      <c r="K98" s="17" t="s">
        <v>467</v>
      </c>
      <c r="L98" s="17" t="s">
        <v>430</v>
      </c>
      <c r="M98" s="15">
        <v>12.5</v>
      </c>
      <c r="N98" s="131" t="s">
        <v>436</v>
      </c>
      <c r="O98" s="131" t="s">
        <v>436</v>
      </c>
    </row>
    <row r="99" spans="1:15" ht="15" hidden="1" customHeight="1" x14ac:dyDescent="0.25">
      <c r="A99" s="15">
        <f t="shared" si="1"/>
        <v>2</v>
      </c>
      <c r="D99" s="137">
        <v>325</v>
      </c>
      <c r="E99" s="137">
        <v>103405</v>
      </c>
      <c r="F99" s="123" t="s">
        <v>417</v>
      </c>
      <c r="G99" s="127" t="s">
        <v>139</v>
      </c>
      <c r="H99" s="126">
        <v>39991</v>
      </c>
      <c r="I99" s="137" t="s">
        <v>50</v>
      </c>
      <c r="J99" s="127"/>
      <c r="K99" s="127" t="s">
        <v>48</v>
      </c>
      <c r="L99" s="127"/>
      <c r="M99" s="125"/>
    </row>
    <row r="100" spans="1:15" s="135" customFormat="1" ht="15" hidden="1" customHeight="1" x14ac:dyDescent="0.25">
      <c r="A100" s="15">
        <f t="shared" si="1"/>
        <v>2</v>
      </c>
      <c r="B100" s="15"/>
      <c r="C100" s="16"/>
      <c r="D100" s="137">
        <v>1048</v>
      </c>
      <c r="E100" s="137">
        <v>105736</v>
      </c>
      <c r="F100" s="123" t="s">
        <v>417</v>
      </c>
      <c r="G100" s="127" t="s">
        <v>136</v>
      </c>
      <c r="H100" s="126">
        <v>40074</v>
      </c>
      <c r="I100" s="137" t="s">
        <v>50</v>
      </c>
      <c r="J100" s="127"/>
      <c r="K100" s="127" t="s">
        <v>48</v>
      </c>
      <c r="L100" s="127"/>
      <c r="M100" s="125"/>
    </row>
    <row r="101" spans="1:15" ht="15" hidden="1" customHeight="1" x14ac:dyDescent="0.25">
      <c r="A101" s="15">
        <f t="shared" si="1"/>
        <v>2</v>
      </c>
      <c r="D101" s="137">
        <v>570</v>
      </c>
      <c r="E101" s="137">
        <v>103625</v>
      </c>
      <c r="F101" s="123" t="s">
        <v>417</v>
      </c>
      <c r="G101" s="127" t="s">
        <v>95</v>
      </c>
      <c r="H101" s="126">
        <v>39710</v>
      </c>
      <c r="I101" s="137" t="s">
        <v>50</v>
      </c>
      <c r="J101" s="127"/>
      <c r="K101" s="127" t="s">
        <v>71</v>
      </c>
      <c r="L101" s="127"/>
      <c r="M101" s="125"/>
    </row>
    <row r="102" spans="1:15" ht="15" hidden="1" customHeight="1" x14ac:dyDescent="0.25">
      <c r="A102" s="15">
        <f t="shared" si="1"/>
        <v>2</v>
      </c>
      <c r="B102" s="135"/>
      <c r="D102" s="137">
        <v>5708</v>
      </c>
      <c r="E102" s="137"/>
      <c r="F102" s="123" t="s">
        <v>417</v>
      </c>
      <c r="G102" s="125" t="s">
        <v>296</v>
      </c>
      <c r="H102" s="126">
        <v>39848</v>
      </c>
      <c r="I102" s="123" t="s">
        <v>50</v>
      </c>
      <c r="J102" s="125"/>
      <c r="K102" s="127" t="s">
        <v>426</v>
      </c>
      <c r="L102" s="127" t="s">
        <v>430</v>
      </c>
      <c r="M102" s="138">
        <v>2.5</v>
      </c>
    </row>
    <row r="103" spans="1:15" ht="15" hidden="1" customHeight="1" x14ac:dyDescent="0.25">
      <c r="A103" s="15">
        <f t="shared" si="1"/>
        <v>2</v>
      </c>
      <c r="D103" s="137">
        <v>459</v>
      </c>
      <c r="E103" s="137">
        <v>105038</v>
      </c>
      <c r="F103" s="123" t="s">
        <v>417</v>
      </c>
      <c r="G103" s="127" t="s">
        <v>386</v>
      </c>
      <c r="H103" s="126">
        <v>39585</v>
      </c>
      <c r="I103" s="137" t="s">
        <v>50</v>
      </c>
      <c r="J103" s="127" t="s">
        <v>313</v>
      </c>
      <c r="K103" s="127" t="s">
        <v>42</v>
      </c>
      <c r="L103" s="127"/>
      <c r="M103" s="125"/>
    </row>
    <row r="104" spans="1:15" ht="15" hidden="1" customHeight="1" x14ac:dyDescent="0.25">
      <c r="A104" s="15">
        <f t="shared" si="1"/>
        <v>2</v>
      </c>
      <c r="D104" s="137">
        <v>853</v>
      </c>
      <c r="E104" s="137">
        <v>103084</v>
      </c>
      <c r="F104" s="123" t="s">
        <v>417</v>
      </c>
      <c r="G104" s="127" t="s">
        <v>143</v>
      </c>
      <c r="H104" s="126">
        <v>39633</v>
      </c>
      <c r="I104" s="137" t="s">
        <v>50</v>
      </c>
      <c r="J104" s="127"/>
      <c r="K104" s="127" t="s">
        <v>48</v>
      </c>
      <c r="L104" s="127"/>
      <c r="M104" s="125"/>
    </row>
    <row r="105" spans="1:15" ht="15" hidden="1" customHeight="1" x14ac:dyDescent="0.25">
      <c r="A105" s="15">
        <f t="shared" si="1"/>
        <v>2</v>
      </c>
      <c r="D105" s="137">
        <v>531</v>
      </c>
      <c r="E105" s="137">
        <v>104410</v>
      </c>
      <c r="F105" s="123" t="s">
        <v>417</v>
      </c>
      <c r="G105" s="127" t="s">
        <v>300</v>
      </c>
      <c r="H105" s="126">
        <v>39582</v>
      </c>
      <c r="I105" s="137" t="s">
        <v>50</v>
      </c>
      <c r="J105" s="127"/>
      <c r="K105" s="127" t="s">
        <v>49</v>
      </c>
      <c r="L105" s="127"/>
      <c r="M105" s="125"/>
    </row>
    <row r="106" spans="1:15" ht="15" hidden="1" customHeight="1" x14ac:dyDescent="0.25">
      <c r="A106" s="15">
        <f t="shared" si="1"/>
        <v>2</v>
      </c>
      <c r="D106" s="137">
        <v>908</v>
      </c>
      <c r="E106" s="137">
        <v>104679</v>
      </c>
      <c r="F106" s="123" t="s">
        <v>417</v>
      </c>
      <c r="G106" s="127" t="s">
        <v>101</v>
      </c>
      <c r="H106" s="126">
        <v>39506</v>
      </c>
      <c r="I106" s="137" t="s">
        <v>50</v>
      </c>
      <c r="J106" s="127"/>
      <c r="K106" s="127" t="s">
        <v>71</v>
      </c>
      <c r="L106" s="127"/>
      <c r="M106" s="125"/>
    </row>
    <row r="107" spans="1:15" ht="15" hidden="1" customHeight="1" x14ac:dyDescent="0.25">
      <c r="A107" s="15">
        <f t="shared" si="1"/>
        <v>2</v>
      </c>
      <c r="D107" s="137">
        <v>965</v>
      </c>
      <c r="E107" s="137">
        <v>104103</v>
      </c>
      <c r="F107" s="123" t="s">
        <v>417</v>
      </c>
      <c r="G107" s="127" t="s">
        <v>341</v>
      </c>
      <c r="H107" s="126">
        <v>39945</v>
      </c>
      <c r="I107" s="137" t="s">
        <v>50</v>
      </c>
      <c r="J107" s="127" t="s">
        <v>313</v>
      </c>
      <c r="K107" s="127" t="s">
        <v>43</v>
      </c>
      <c r="L107" s="127"/>
      <c r="M107" s="125"/>
    </row>
    <row r="108" spans="1:15" ht="15" customHeight="1" x14ac:dyDescent="0.25">
      <c r="A108" s="15">
        <f t="shared" si="1"/>
        <v>2</v>
      </c>
      <c r="D108" s="137">
        <v>304</v>
      </c>
      <c r="E108" s="137">
        <v>103383</v>
      </c>
      <c r="F108" s="123" t="s">
        <v>417</v>
      </c>
      <c r="G108" s="127" t="s">
        <v>57</v>
      </c>
      <c r="H108" s="126">
        <v>39540</v>
      </c>
      <c r="I108" s="137" t="s">
        <v>50</v>
      </c>
      <c r="J108" s="123"/>
      <c r="K108" s="127" t="s">
        <v>53</v>
      </c>
      <c r="L108" s="127"/>
      <c r="M108" s="125"/>
    </row>
    <row r="109" spans="1:15" ht="15" hidden="1" customHeight="1" x14ac:dyDescent="0.25">
      <c r="A109" s="15">
        <f t="shared" si="1"/>
        <v>2</v>
      </c>
      <c r="D109" s="137">
        <v>643</v>
      </c>
      <c r="E109" s="137">
        <v>105135</v>
      </c>
      <c r="F109" s="123" t="s">
        <v>417</v>
      </c>
      <c r="G109" s="127" t="s">
        <v>342</v>
      </c>
      <c r="H109" s="126">
        <v>39905</v>
      </c>
      <c r="I109" s="137" t="s">
        <v>50</v>
      </c>
      <c r="J109" s="127" t="s">
        <v>313</v>
      </c>
      <c r="K109" s="127" t="s">
        <v>43</v>
      </c>
      <c r="L109" s="127"/>
      <c r="M109" s="125"/>
    </row>
    <row r="110" spans="1:15" ht="15" hidden="1" customHeight="1" x14ac:dyDescent="0.25">
      <c r="A110" s="15">
        <f t="shared" si="1"/>
        <v>2</v>
      </c>
      <c r="D110" s="137">
        <v>220</v>
      </c>
      <c r="E110" s="137">
        <v>104191</v>
      </c>
      <c r="F110" s="123" t="s">
        <v>417</v>
      </c>
      <c r="G110" s="127" t="s">
        <v>372</v>
      </c>
      <c r="H110" s="126">
        <v>39869</v>
      </c>
      <c r="I110" s="137" t="s">
        <v>50</v>
      </c>
      <c r="J110" s="127" t="s">
        <v>313</v>
      </c>
      <c r="K110" s="127" t="s">
        <v>42</v>
      </c>
      <c r="L110" s="127"/>
      <c r="M110" s="125"/>
    </row>
    <row r="111" spans="1:15" ht="15" hidden="1" customHeight="1" x14ac:dyDescent="0.25">
      <c r="A111" s="15">
        <f t="shared" si="1"/>
        <v>2</v>
      </c>
      <c r="D111" s="137">
        <v>885</v>
      </c>
      <c r="E111" s="137">
        <v>105259</v>
      </c>
      <c r="F111" s="123" t="s">
        <v>417</v>
      </c>
      <c r="G111" s="127" t="s">
        <v>94</v>
      </c>
      <c r="H111" s="126">
        <v>39725</v>
      </c>
      <c r="I111" s="137" t="s">
        <v>50</v>
      </c>
      <c r="J111" s="127"/>
      <c r="K111" s="127" t="s">
        <v>71</v>
      </c>
      <c r="L111" s="127"/>
      <c r="M111" s="124"/>
    </row>
    <row r="112" spans="1:15" s="135" customFormat="1" ht="15" hidden="1" customHeight="1" x14ac:dyDescent="0.25">
      <c r="A112" s="15">
        <f t="shared" si="1"/>
        <v>2</v>
      </c>
      <c r="B112" s="15"/>
      <c r="C112" s="16"/>
      <c r="D112" s="137">
        <v>623</v>
      </c>
      <c r="E112" s="137">
        <v>102920</v>
      </c>
      <c r="F112" s="123" t="s">
        <v>417</v>
      </c>
      <c r="G112" s="127" t="s">
        <v>147</v>
      </c>
      <c r="H112" s="126">
        <v>39499</v>
      </c>
      <c r="I112" s="137" t="s">
        <v>50</v>
      </c>
      <c r="J112" s="127"/>
      <c r="K112" s="127" t="s">
        <v>48</v>
      </c>
      <c r="L112" s="127"/>
      <c r="M112" s="124"/>
    </row>
    <row r="113" spans="1:19" ht="15" hidden="1" customHeight="1" x14ac:dyDescent="0.25">
      <c r="A113" s="15">
        <f t="shared" si="1"/>
        <v>2</v>
      </c>
      <c r="D113" s="137">
        <v>795</v>
      </c>
      <c r="E113" s="137">
        <v>104076</v>
      </c>
      <c r="F113" s="123" t="s">
        <v>417</v>
      </c>
      <c r="G113" s="127" t="s">
        <v>85</v>
      </c>
      <c r="H113" s="126">
        <v>39922</v>
      </c>
      <c r="I113" s="137" t="s">
        <v>50</v>
      </c>
      <c r="J113" s="127"/>
      <c r="K113" s="127" t="s">
        <v>71</v>
      </c>
      <c r="L113" s="127"/>
      <c r="M113" s="124"/>
    </row>
    <row r="114" spans="1:19" hidden="1" x14ac:dyDescent="0.25">
      <c r="A114" s="15">
        <f t="shared" si="1"/>
        <v>2</v>
      </c>
      <c r="D114" s="137">
        <v>395</v>
      </c>
      <c r="E114" s="137">
        <v>104289</v>
      </c>
      <c r="F114" s="123" t="s">
        <v>417</v>
      </c>
      <c r="G114" s="127" t="s">
        <v>102</v>
      </c>
      <c r="H114" s="126">
        <v>39470</v>
      </c>
      <c r="I114" s="137" t="s">
        <v>50</v>
      </c>
      <c r="J114" s="127"/>
      <c r="K114" s="127" t="s">
        <v>71</v>
      </c>
      <c r="L114" s="127"/>
      <c r="M114" s="125"/>
    </row>
    <row r="115" spans="1:19" hidden="1" x14ac:dyDescent="0.25">
      <c r="A115" s="15">
        <f t="shared" si="1"/>
        <v>2</v>
      </c>
      <c r="D115" s="181">
        <v>132</v>
      </c>
      <c r="E115" s="181">
        <v>104161</v>
      </c>
      <c r="F115" s="182" t="s">
        <v>417</v>
      </c>
      <c r="G115" s="183" t="s">
        <v>193</v>
      </c>
      <c r="H115" s="184">
        <v>39904</v>
      </c>
      <c r="I115" s="181" t="s">
        <v>50</v>
      </c>
      <c r="J115" s="183"/>
      <c r="K115" s="183" t="s">
        <v>47</v>
      </c>
      <c r="L115" s="183"/>
      <c r="M115" s="146"/>
      <c r="N115" s="15" t="s">
        <v>450</v>
      </c>
      <c r="O115" s="15" t="s">
        <v>450</v>
      </c>
    </row>
    <row r="116" spans="1:19" hidden="1" x14ac:dyDescent="0.25">
      <c r="A116" s="15">
        <f t="shared" si="1"/>
        <v>2</v>
      </c>
      <c r="D116" s="181">
        <v>1031</v>
      </c>
      <c r="E116" s="181">
        <v>105583</v>
      </c>
      <c r="F116" s="182" t="s">
        <v>417</v>
      </c>
      <c r="G116" s="183" t="s">
        <v>299</v>
      </c>
      <c r="H116" s="184">
        <v>39909</v>
      </c>
      <c r="I116" s="181" t="s">
        <v>50</v>
      </c>
      <c r="J116" s="183"/>
      <c r="K116" s="183" t="s">
        <v>49</v>
      </c>
      <c r="L116" s="183"/>
      <c r="M116" s="146"/>
    </row>
    <row r="117" spans="1:19" s="135" customFormat="1" x14ac:dyDescent="0.25">
      <c r="A117" s="15">
        <f t="shared" si="1"/>
        <v>2</v>
      </c>
      <c r="B117" s="15"/>
      <c r="C117" s="16"/>
      <c r="D117" s="137">
        <v>1318</v>
      </c>
      <c r="E117" s="137">
        <v>105367</v>
      </c>
      <c r="F117" s="123" t="s">
        <v>417</v>
      </c>
      <c r="G117" s="127" t="s">
        <v>56</v>
      </c>
      <c r="H117" s="126">
        <v>40163</v>
      </c>
      <c r="I117" s="137" t="s">
        <v>50</v>
      </c>
      <c r="J117" s="123"/>
      <c r="K117" s="127" t="s">
        <v>53</v>
      </c>
      <c r="L117" s="127"/>
      <c r="M117" s="125"/>
    </row>
    <row r="118" spans="1:19" hidden="1" x14ac:dyDescent="0.25">
      <c r="A118" s="15">
        <f t="shared" si="1"/>
        <v>2</v>
      </c>
      <c r="B118" s="135"/>
      <c r="D118" s="137">
        <v>5695</v>
      </c>
      <c r="E118" s="137">
        <v>104166</v>
      </c>
      <c r="F118" s="123" t="s">
        <v>417</v>
      </c>
      <c r="G118" s="127" t="s">
        <v>192</v>
      </c>
      <c r="H118" s="126">
        <v>40016</v>
      </c>
      <c r="I118" s="137" t="s">
        <v>50</v>
      </c>
      <c r="J118" s="127" t="s">
        <v>313</v>
      </c>
      <c r="K118" s="127" t="s">
        <v>47</v>
      </c>
      <c r="L118" s="127"/>
      <c r="M118" s="125"/>
    </row>
    <row r="119" spans="1:19" hidden="1" x14ac:dyDescent="0.25">
      <c r="A119" s="15">
        <f t="shared" si="1"/>
        <v>2</v>
      </c>
      <c r="D119" s="137">
        <v>1058</v>
      </c>
      <c r="E119" s="137">
        <v>105808</v>
      </c>
      <c r="F119" s="123" t="s">
        <v>417</v>
      </c>
      <c r="G119" s="127" t="s">
        <v>344</v>
      </c>
      <c r="H119" s="126">
        <v>39963</v>
      </c>
      <c r="I119" s="137" t="s">
        <v>50</v>
      </c>
      <c r="J119" s="127" t="s">
        <v>313</v>
      </c>
      <c r="K119" s="127" t="s">
        <v>43</v>
      </c>
      <c r="L119" s="127"/>
      <c r="M119" s="125"/>
    </row>
    <row r="120" spans="1:19" hidden="1" x14ac:dyDescent="0.25">
      <c r="A120" s="15">
        <f t="shared" si="1"/>
        <v>2</v>
      </c>
      <c r="D120" s="137">
        <v>237</v>
      </c>
      <c r="E120" s="137">
        <v>102622</v>
      </c>
      <c r="F120" s="123" t="s">
        <v>417</v>
      </c>
      <c r="G120" s="127" t="s">
        <v>99</v>
      </c>
      <c r="H120" s="126">
        <v>39514</v>
      </c>
      <c r="I120" s="137" t="s">
        <v>50</v>
      </c>
      <c r="J120" s="127"/>
      <c r="K120" s="127" t="s">
        <v>71</v>
      </c>
      <c r="L120" s="127"/>
      <c r="M120" s="124"/>
    </row>
    <row r="121" spans="1:19" hidden="1" x14ac:dyDescent="0.25">
      <c r="A121" s="15">
        <f t="shared" si="1"/>
        <v>2</v>
      </c>
      <c r="D121" s="137">
        <v>562</v>
      </c>
      <c r="E121" s="137">
        <v>103616</v>
      </c>
      <c r="F121" s="123" t="s">
        <v>417</v>
      </c>
      <c r="G121" s="127" t="s">
        <v>331</v>
      </c>
      <c r="H121" s="126">
        <v>39451</v>
      </c>
      <c r="I121" s="137" t="s">
        <v>50</v>
      </c>
      <c r="J121" s="127" t="s">
        <v>313</v>
      </c>
      <c r="K121" s="127" t="s">
        <v>44</v>
      </c>
      <c r="L121" s="127"/>
      <c r="M121" s="125"/>
    </row>
    <row r="122" spans="1:19" hidden="1" x14ac:dyDescent="0.25">
      <c r="A122" s="15">
        <f t="shared" si="1"/>
        <v>2</v>
      </c>
      <c r="D122" s="137">
        <v>5652</v>
      </c>
      <c r="E122" s="137">
        <v>102469</v>
      </c>
      <c r="F122" s="123" t="s">
        <v>417</v>
      </c>
      <c r="G122" s="127" t="s">
        <v>288</v>
      </c>
      <c r="H122" s="126">
        <v>39550</v>
      </c>
      <c r="I122" s="137" t="s">
        <v>50</v>
      </c>
      <c r="J122" s="127" t="s">
        <v>313</v>
      </c>
      <c r="K122" s="127" t="s">
        <v>44</v>
      </c>
      <c r="L122" s="127"/>
      <c r="M122" s="125"/>
    </row>
    <row r="123" spans="1:19" hidden="1" x14ac:dyDescent="0.25">
      <c r="A123" s="15">
        <f t="shared" si="1"/>
        <v>2</v>
      </c>
      <c r="B123" s="135"/>
      <c r="D123" s="137">
        <v>5643</v>
      </c>
      <c r="E123" s="137">
        <v>105355</v>
      </c>
      <c r="F123" s="123" t="s">
        <v>417</v>
      </c>
      <c r="G123" s="127" t="s">
        <v>145</v>
      </c>
      <c r="H123" s="126">
        <v>39610</v>
      </c>
      <c r="I123" s="137" t="s">
        <v>50</v>
      </c>
      <c r="J123" s="127"/>
      <c r="K123" s="127" t="s">
        <v>48</v>
      </c>
      <c r="L123" s="127"/>
      <c r="M123" s="124"/>
    </row>
    <row r="124" spans="1:19" hidden="1" x14ac:dyDescent="0.25">
      <c r="A124" s="15">
        <f t="shared" si="1"/>
        <v>2</v>
      </c>
      <c r="D124" s="137">
        <v>625</v>
      </c>
      <c r="E124" s="137">
        <v>104490</v>
      </c>
      <c r="F124" s="123" t="s">
        <v>417</v>
      </c>
      <c r="G124" s="127" t="s">
        <v>194</v>
      </c>
      <c r="H124" s="126">
        <v>39809</v>
      </c>
      <c r="I124" s="137" t="s">
        <v>50</v>
      </c>
      <c r="J124" s="127"/>
      <c r="K124" s="127" t="s">
        <v>47</v>
      </c>
      <c r="L124" s="127"/>
      <c r="M124" s="125"/>
    </row>
    <row r="125" spans="1:19" s="135" customFormat="1" x14ac:dyDescent="0.25">
      <c r="A125" s="15">
        <f t="shared" si="1"/>
        <v>2</v>
      </c>
      <c r="B125" s="15"/>
      <c r="C125" s="16"/>
      <c r="D125" s="185">
        <v>1230</v>
      </c>
      <c r="E125" s="185">
        <v>106105</v>
      </c>
      <c r="F125" s="118" t="s">
        <v>417</v>
      </c>
      <c r="G125" s="122" t="s">
        <v>58</v>
      </c>
      <c r="H125" s="119">
        <v>39498</v>
      </c>
      <c r="I125" s="185" t="s">
        <v>20</v>
      </c>
      <c r="J125" s="118"/>
      <c r="K125" s="122" t="s">
        <v>53</v>
      </c>
      <c r="L125" s="122"/>
      <c r="M125" s="115"/>
    </row>
    <row r="126" spans="1:19" hidden="1" x14ac:dyDescent="0.25">
      <c r="A126" s="15">
        <f t="shared" si="1"/>
        <v>2</v>
      </c>
      <c r="D126" s="185">
        <v>704</v>
      </c>
      <c r="E126" s="185">
        <v>103735</v>
      </c>
      <c r="F126" s="118" t="s">
        <v>417</v>
      </c>
      <c r="G126" s="122" t="s">
        <v>87</v>
      </c>
      <c r="H126" s="119">
        <v>39917</v>
      </c>
      <c r="I126" s="185" t="s">
        <v>20</v>
      </c>
      <c r="J126" s="122"/>
      <c r="K126" s="122" t="s">
        <v>71</v>
      </c>
      <c r="L126" s="122"/>
      <c r="M126" s="115"/>
      <c r="N126" s="271"/>
      <c r="O126" s="271"/>
      <c r="P126" s="278"/>
      <c r="Q126" s="278"/>
      <c r="R126" s="278"/>
      <c r="S126" s="273"/>
    </row>
    <row r="127" spans="1:19" hidden="1" x14ac:dyDescent="0.25">
      <c r="A127" s="15">
        <f t="shared" si="1"/>
        <v>2</v>
      </c>
      <c r="D127" s="185">
        <v>1127</v>
      </c>
      <c r="E127" s="185">
        <v>105932</v>
      </c>
      <c r="F127" s="118" t="s">
        <v>417</v>
      </c>
      <c r="G127" s="122" t="s">
        <v>191</v>
      </c>
      <c r="H127" s="119">
        <v>40025</v>
      </c>
      <c r="I127" s="185" t="s">
        <v>20</v>
      </c>
      <c r="J127" s="122" t="s">
        <v>313</v>
      </c>
      <c r="K127" s="122" t="s">
        <v>47</v>
      </c>
      <c r="L127" s="122"/>
      <c r="M127" s="114"/>
      <c r="N127" s="271"/>
      <c r="O127" s="271"/>
      <c r="P127" s="278"/>
      <c r="Q127" s="278"/>
      <c r="R127" s="278"/>
      <c r="S127" s="273"/>
    </row>
    <row r="128" spans="1:19" ht="15" hidden="1" customHeight="1" x14ac:dyDescent="0.25">
      <c r="A128" s="15">
        <f t="shared" si="1"/>
        <v>2</v>
      </c>
      <c r="D128" s="185">
        <v>186</v>
      </c>
      <c r="E128" s="185">
        <v>104180</v>
      </c>
      <c r="F128" s="118" t="s">
        <v>417</v>
      </c>
      <c r="G128" s="122" t="s">
        <v>97</v>
      </c>
      <c r="H128" s="119">
        <v>39592</v>
      </c>
      <c r="I128" s="185" t="s">
        <v>20</v>
      </c>
      <c r="J128" s="122"/>
      <c r="K128" s="122" t="s">
        <v>71</v>
      </c>
      <c r="L128" s="122"/>
      <c r="M128" s="114"/>
      <c r="N128" s="70"/>
      <c r="O128" s="60"/>
      <c r="P128" s="64"/>
      <c r="Q128" s="64"/>
      <c r="R128" s="64"/>
      <c r="S128" s="61"/>
    </row>
    <row r="129" spans="1:19" hidden="1" x14ac:dyDescent="0.25">
      <c r="A129" s="15">
        <f t="shared" si="1"/>
        <v>2</v>
      </c>
      <c r="D129" s="185">
        <v>109</v>
      </c>
      <c r="E129" s="185">
        <v>103257</v>
      </c>
      <c r="F129" s="118" t="s">
        <v>417</v>
      </c>
      <c r="G129" s="122" t="s">
        <v>389</v>
      </c>
      <c r="H129" s="119">
        <v>39888</v>
      </c>
      <c r="I129" s="185" t="s">
        <v>20</v>
      </c>
      <c r="J129" s="122" t="s">
        <v>313</v>
      </c>
      <c r="K129" s="122" t="s">
        <v>42</v>
      </c>
      <c r="L129" s="122"/>
      <c r="M129" s="114"/>
      <c r="N129" s="271"/>
      <c r="O129" s="271"/>
      <c r="P129" s="278"/>
      <c r="Q129" s="278"/>
      <c r="R129" s="278"/>
      <c r="S129" s="273"/>
    </row>
    <row r="130" spans="1:19" hidden="1" x14ac:dyDescent="0.25">
      <c r="A130" s="15">
        <f t="shared" ref="A130:A193" si="2">+IF(C130=1,0,2)</f>
        <v>2</v>
      </c>
      <c r="D130" s="185">
        <v>576</v>
      </c>
      <c r="E130" s="185">
        <v>103627</v>
      </c>
      <c r="F130" s="118" t="s">
        <v>417</v>
      </c>
      <c r="G130" s="122" t="s">
        <v>88</v>
      </c>
      <c r="H130" s="119">
        <v>39796</v>
      </c>
      <c r="I130" s="185" t="s">
        <v>20</v>
      </c>
      <c r="J130" s="122"/>
      <c r="K130" s="122" t="s">
        <v>71</v>
      </c>
      <c r="L130" s="122"/>
      <c r="M130" s="114"/>
      <c r="N130" s="271"/>
      <c r="O130" s="271"/>
      <c r="P130" s="278"/>
      <c r="Q130" s="278"/>
      <c r="R130" s="278"/>
      <c r="S130" s="273"/>
    </row>
    <row r="131" spans="1:19" hidden="1" x14ac:dyDescent="0.25">
      <c r="A131" s="15">
        <f t="shared" si="2"/>
        <v>2</v>
      </c>
      <c r="D131" s="185">
        <v>921</v>
      </c>
      <c r="E131" s="185">
        <v>103076</v>
      </c>
      <c r="F131" s="118" t="s">
        <v>417</v>
      </c>
      <c r="G131" s="122" t="s">
        <v>142</v>
      </c>
      <c r="H131" s="119">
        <v>39772</v>
      </c>
      <c r="I131" s="185" t="s">
        <v>20</v>
      </c>
      <c r="J131" s="122"/>
      <c r="K131" s="122" t="s">
        <v>48</v>
      </c>
      <c r="L131" s="122"/>
      <c r="M131" s="114"/>
      <c r="N131" s="271"/>
      <c r="O131" s="271"/>
      <c r="P131" s="272"/>
      <c r="Q131" s="272"/>
      <c r="R131" s="272"/>
      <c r="S131" s="273"/>
    </row>
    <row r="132" spans="1:19" hidden="1" x14ac:dyDescent="0.25">
      <c r="A132" s="15">
        <f t="shared" si="2"/>
        <v>2</v>
      </c>
      <c r="D132" s="185">
        <v>940</v>
      </c>
      <c r="E132" s="185">
        <v>104692</v>
      </c>
      <c r="F132" s="118" t="s">
        <v>417</v>
      </c>
      <c r="G132" s="122" t="s">
        <v>140</v>
      </c>
      <c r="H132" s="119">
        <v>39954</v>
      </c>
      <c r="I132" s="185" t="s">
        <v>20</v>
      </c>
      <c r="J132" s="122"/>
      <c r="K132" s="122" t="s">
        <v>48</v>
      </c>
      <c r="L132" s="122"/>
      <c r="M132" s="114"/>
      <c r="N132" s="271"/>
      <c r="O132" s="271"/>
      <c r="P132" s="272"/>
      <c r="Q132" s="272"/>
      <c r="R132" s="272"/>
      <c r="S132" s="273"/>
    </row>
    <row r="133" spans="1:19" hidden="1" x14ac:dyDescent="0.25">
      <c r="A133" s="15">
        <f t="shared" si="2"/>
        <v>2</v>
      </c>
      <c r="D133" s="185">
        <v>843</v>
      </c>
      <c r="E133" s="185">
        <v>104623</v>
      </c>
      <c r="F133" s="118" t="s">
        <v>417</v>
      </c>
      <c r="G133" s="122" t="s">
        <v>96</v>
      </c>
      <c r="H133" s="119">
        <v>39672</v>
      </c>
      <c r="I133" s="185" t="s">
        <v>20</v>
      </c>
      <c r="J133" s="122"/>
      <c r="K133" s="122" t="s">
        <v>71</v>
      </c>
      <c r="L133" s="122"/>
      <c r="M133" s="114"/>
      <c r="N133" s="271"/>
      <c r="O133" s="271"/>
      <c r="P133" s="272"/>
      <c r="Q133" s="272"/>
      <c r="R133" s="272"/>
      <c r="S133" s="273"/>
    </row>
    <row r="134" spans="1:19" hidden="1" x14ac:dyDescent="0.25">
      <c r="A134" s="15">
        <f t="shared" si="2"/>
        <v>2</v>
      </c>
      <c r="D134" s="118">
        <v>1131</v>
      </c>
      <c r="E134" s="118">
        <v>105936</v>
      </c>
      <c r="F134" s="118" t="s">
        <v>417</v>
      </c>
      <c r="G134" s="114" t="s">
        <v>422</v>
      </c>
      <c r="H134" s="119">
        <v>39876</v>
      </c>
      <c r="I134" s="118" t="s">
        <v>20</v>
      </c>
      <c r="J134" s="118"/>
      <c r="K134" s="114" t="s">
        <v>40</v>
      </c>
      <c r="L134" s="114"/>
      <c r="M134" s="114"/>
      <c r="N134" s="271"/>
      <c r="O134" s="271"/>
      <c r="P134" s="272"/>
      <c r="Q134" s="272"/>
      <c r="R134" s="272"/>
      <c r="S134" s="273"/>
    </row>
    <row r="135" spans="1:19" hidden="1" x14ac:dyDescent="0.25">
      <c r="A135" s="15">
        <f t="shared" si="2"/>
        <v>2</v>
      </c>
      <c r="D135" s="185">
        <v>785</v>
      </c>
      <c r="E135" s="185">
        <v>105220</v>
      </c>
      <c r="F135" s="118" t="s">
        <v>417</v>
      </c>
      <c r="G135" s="122" t="s">
        <v>100</v>
      </c>
      <c r="H135" s="119">
        <v>39513</v>
      </c>
      <c r="I135" s="185" t="s">
        <v>20</v>
      </c>
      <c r="J135" s="122"/>
      <c r="K135" s="122" t="s">
        <v>71</v>
      </c>
      <c r="L135" s="122"/>
      <c r="M135" s="115"/>
      <c r="N135" s="271"/>
      <c r="O135" s="271"/>
      <c r="P135" s="272"/>
      <c r="Q135" s="272"/>
      <c r="R135" s="272"/>
      <c r="S135" s="273"/>
    </row>
    <row r="136" spans="1:19" hidden="1" x14ac:dyDescent="0.25">
      <c r="A136" s="15">
        <f t="shared" si="2"/>
        <v>2</v>
      </c>
      <c r="B136" s="135"/>
      <c r="D136" s="118">
        <v>5319</v>
      </c>
      <c r="E136" s="118"/>
      <c r="F136" s="120" t="s">
        <v>417</v>
      </c>
      <c r="G136" s="114" t="s">
        <v>423</v>
      </c>
      <c r="H136" s="119">
        <v>39713</v>
      </c>
      <c r="I136" s="118" t="s">
        <v>20</v>
      </c>
      <c r="J136" s="118"/>
      <c r="K136" s="114" t="s">
        <v>267</v>
      </c>
      <c r="L136" s="114" t="s">
        <v>430</v>
      </c>
      <c r="M136" s="186">
        <v>2.5</v>
      </c>
      <c r="N136" s="271"/>
      <c r="O136" s="271"/>
      <c r="P136" s="272"/>
      <c r="Q136" s="272"/>
      <c r="R136" s="272"/>
      <c r="S136" s="273"/>
    </row>
    <row r="137" spans="1:19" hidden="1" x14ac:dyDescent="0.25">
      <c r="A137" s="15">
        <f t="shared" si="2"/>
        <v>2</v>
      </c>
      <c r="D137" s="137">
        <v>5654</v>
      </c>
      <c r="E137" s="137"/>
      <c r="F137" s="123" t="s">
        <v>417</v>
      </c>
      <c r="G137" s="127" t="s">
        <v>441</v>
      </c>
      <c r="H137" s="126">
        <v>39813</v>
      </c>
      <c r="I137" s="137" t="s">
        <v>20</v>
      </c>
      <c r="J137" s="127"/>
      <c r="K137" s="127" t="s">
        <v>403</v>
      </c>
      <c r="L137" s="127" t="s">
        <v>430</v>
      </c>
      <c r="M137" s="125"/>
      <c r="N137" s="65"/>
      <c r="O137" s="65"/>
      <c r="P137" s="35"/>
      <c r="Q137" s="35"/>
      <c r="R137" s="35"/>
      <c r="S137" s="35"/>
    </row>
    <row r="138" spans="1:19" hidden="1" x14ac:dyDescent="0.25">
      <c r="A138" s="15">
        <f t="shared" si="2"/>
        <v>2</v>
      </c>
      <c r="D138" s="185">
        <v>620</v>
      </c>
      <c r="E138" s="185">
        <v>104486</v>
      </c>
      <c r="F138" s="118" t="s">
        <v>417</v>
      </c>
      <c r="G138" s="122" t="s">
        <v>146</v>
      </c>
      <c r="H138" s="119">
        <v>39608</v>
      </c>
      <c r="I138" s="185" t="s">
        <v>20</v>
      </c>
      <c r="J138" s="122"/>
      <c r="K138" s="122" t="s">
        <v>48</v>
      </c>
      <c r="L138" s="122"/>
      <c r="M138" s="114"/>
      <c r="N138" s="271"/>
      <c r="O138" s="271"/>
      <c r="P138" s="272"/>
      <c r="Q138" s="272"/>
      <c r="R138" s="272"/>
      <c r="S138" s="273"/>
    </row>
    <row r="139" spans="1:19" hidden="1" x14ac:dyDescent="0.25">
      <c r="A139" s="15">
        <f t="shared" si="2"/>
        <v>2</v>
      </c>
      <c r="B139" s="135"/>
      <c r="D139" s="118">
        <v>5704</v>
      </c>
      <c r="E139" s="118"/>
      <c r="F139" s="118" t="s">
        <v>417</v>
      </c>
      <c r="G139" s="121" t="s">
        <v>68</v>
      </c>
      <c r="H139" s="119">
        <v>40155</v>
      </c>
      <c r="I139" s="118" t="s">
        <v>20</v>
      </c>
      <c r="J139" s="122"/>
      <c r="K139" s="122" t="s">
        <v>402</v>
      </c>
      <c r="L139" s="122" t="s">
        <v>430</v>
      </c>
      <c r="M139" s="186">
        <v>2.5</v>
      </c>
      <c r="N139" s="271"/>
      <c r="O139" s="271"/>
      <c r="P139" s="272"/>
      <c r="Q139" s="272"/>
      <c r="R139" s="272"/>
      <c r="S139" s="273"/>
    </row>
    <row r="140" spans="1:19" hidden="1" x14ac:dyDescent="0.25">
      <c r="A140" s="15">
        <f t="shared" si="2"/>
        <v>2</v>
      </c>
      <c r="D140" s="185">
        <v>907</v>
      </c>
      <c r="E140" s="185">
        <v>104678</v>
      </c>
      <c r="F140" s="118" t="s">
        <v>417</v>
      </c>
      <c r="G140" s="122" t="s">
        <v>92</v>
      </c>
      <c r="H140" s="119">
        <v>39756</v>
      </c>
      <c r="I140" s="185" t="s">
        <v>20</v>
      </c>
      <c r="J140" s="122"/>
      <c r="K140" s="122" t="s">
        <v>71</v>
      </c>
      <c r="L140" s="122"/>
      <c r="M140" s="114"/>
    </row>
    <row r="141" spans="1:19" hidden="1" x14ac:dyDescent="0.25">
      <c r="A141" s="15">
        <f t="shared" si="2"/>
        <v>2</v>
      </c>
      <c r="D141" s="185">
        <v>1072</v>
      </c>
      <c r="E141" s="185">
        <v>105840</v>
      </c>
      <c r="F141" s="118" t="s">
        <v>417</v>
      </c>
      <c r="G141" s="122" t="s">
        <v>91</v>
      </c>
      <c r="H141" s="119">
        <v>39770</v>
      </c>
      <c r="I141" s="185" t="s">
        <v>20</v>
      </c>
      <c r="J141" s="122"/>
      <c r="K141" s="122" t="s">
        <v>71</v>
      </c>
      <c r="L141" s="122"/>
      <c r="M141" s="115"/>
    </row>
    <row r="142" spans="1:19" hidden="1" x14ac:dyDescent="0.25">
      <c r="A142" s="15">
        <f t="shared" si="2"/>
        <v>2</v>
      </c>
      <c r="D142" s="185">
        <v>936</v>
      </c>
      <c r="E142" s="185">
        <v>104691</v>
      </c>
      <c r="F142" s="118" t="s">
        <v>417</v>
      </c>
      <c r="G142" s="122" t="s">
        <v>138</v>
      </c>
      <c r="H142" s="119">
        <v>40014</v>
      </c>
      <c r="I142" s="185" t="s">
        <v>20</v>
      </c>
      <c r="J142" s="122"/>
      <c r="K142" s="122" t="s">
        <v>48</v>
      </c>
      <c r="L142" s="122"/>
      <c r="M142" s="114"/>
    </row>
    <row r="143" spans="1:19" hidden="1" x14ac:dyDescent="0.25">
      <c r="A143" s="15">
        <f t="shared" si="2"/>
        <v>2</v>
      </c>
      <c r="D143" s="185">
        <v>963</v>
      </c>
      <c r="E143" s="185">
        <v>105302</v>
      </c>
      <c r="F143" s="118" t="s">
        <v>417</v>
      </c>
      <c r="G143" s="122" t="s">
        <v>383</v>
      </c>
      <c r="H143" s="119">
        <v>39712</v>
      </c>
      <c r="I143" s="185" t="s">
        <v>20</v>
      </c>
      <c r="J143" s="122" t="s">
        <v>313</v>
      </c>
      <c r="K143" s="122" t="s">
        <v>42</v>
      </c>
      <c r="L143" s="122"/>
      <c r="M143" s="114"/>
    </row>
    <row r="144" spans="1:19" hidden="1" x14ac:dyDescent="0.25">
      <c r="A144" s="15">
        <f t="shared" si="2"/>
        <v>2</v>
      </c>
      <c r="D144" s="185">
        <v>228</v>
      </c>
      <c r="E144" s="185">
        <v>104930</v>
      </c>
      <c r="F144" s="118" t="s">
        <v>417</v>
      </c>
      <c r="G144" s="122" t="s">
        <v>253</v>
      </c>
      <c r="H144" s="119">
        <v>39655</v>
      </c>
      <c r="I144" s="185" t="s">
        <v>20</v>
      </c>
      <c r="J144" s="122"/>
      <c r="K144" s="122" t="s">
        <v>234</v>
      </c>
      <c r="L144" s="122"/>
      <c r="M144" s="115"/>
    </row>
    <row r="145" spans="1:15" hidden="1" x14ac:dyDescent="0.25">
      <c r="A145" s="15">
        <f t="shared" si="2"/>
        <v>2</v>
      </c>
      <c r="D145" s="185">
        <v>166</v>
      </c>
      <c r="E145" s="185">
        <v>103867</v>
      </c>
      <c r="F145" s="118" t="s">
        <v>417</v>
      </c>
      <c r="G145" s="122" t="s">
        <v>237</v>
      </c>
      <c r="H145" s="119">
        <v>39457</v>
      </c>
      <c r="I145" s="185" t="s">
        <v>20</v>
      </c>
      <c r="J145" s="122"/>
      <c r="K145" s="122" t="s">
        <v>234</v>
      </c>
      <c r="L145" s="122"/>
      <c r="M145" s="114"/>
    </row>
    <row r="146" spans="1:15" hidden="1" x14ac:dyDescent="0.25">
      <c r="A146" s="15">
        <f t="shared" si="2"/>
        <v>2</v>
      </c>
      <c r="D146" s="36">
        <v>1029</v>
      </c>
      <c r="E146" s="36">
        <v>105581</v>
      </c>
      <c r="F146" s="53" t="s">
        <v>418</v>
      </c>
      <c r="G146" s="51" t="s">
        <v>455</v>
      </c>
      <c r="H146" s="56">
        <v>39290</v>
      </c>
      <c r="I146" s="53" t="s">
        <v>50</v>
      </c>
      <c r="J146" s="53"/>
      <c r="K146" s="57" t="s">
        <v>49</v>
      </c>
      <c r="L146" s="159" t="s">
        <v>430</v>
      </c>
      <c r="M146" s="51"/>
    </row>
    <row r="147" spans="1:15" s="135" customFormat="1" hidden="1" x14ac:dyDescent="0.25">
      <c r="A147" s="15">
        <f t="shared" si="2"/>
        <v>2</v>
      </c>
      <c r="B147" s="15"/>
      <c r="C147" s="16"/>
      <c r="D147" s="54">
        <v>1237</v>
      </c>
      <c r="E147" s="54">
        <v>106137</v>
      </c>
      <c r="F147" s="53" t="s">
        <v>418</v>
      </c>
      <c r="G147" s="57" t="s">
        <v>387</v>
      </c>
      <c r="H147" s="56">
        <v>39344</v>
      </c>
      <c r="I147" s="54" t="s">
        <v>50</v>
      </c>
      <c r="J147" s="57" t="s">
        <v>313</v>
      </c>
      <c r="K147" s="57" t="s">
        <v>42</v>
      </c>
      <c r="L147" s="57"/>
      <c r="M147" s="51"/>
      <c r="N147" s="135" t="s">
        <v>444</v>
      </c>
      <c r="O147" s="135" t="s">
        <v>444</v>
      </c>
    </row>
    <row r="148" spans="1:15" hidden="1" x14ac:dyDescent="0.25">
      <c r="A148" s="15">
        <f t="shared" si="2"/>
        <v>2</v>
      </c>
      <c r="D148" s="54">
        <v>438</v>
      </c>
      <c r="E148" s="54">
        <v>103803</v>
      </c>
      <c r="F148" s="53" t="s">
        <v>418</v>
      </c>
      <c r="G148" s="57" t="s">
        <v>157</v>
      </c>
      <c r="H148" s="56">
        <v>38774</v>
      </c>
      <c r="I148" s="54" t="s">
        <v>50</v>
      </c>
      <c r="J148" s="57"/>
      <c r="K148" s="57" t="s">
        <v>48</v>
      </c>
      <c r="L148" s="57"/>
      <c r="M148" s="51"/>
      <c r="N148" s="15" t="s">
        <v>446</v>
      </c>
      <c r="O148" s="15" t="s">
        <v>446</v>
      </c>
    </row>
    <row r="149" spans="1:15" hidden="1" x14ac:dyDescent="0.25">
      <c r="A149" s="15">
        <f t="shared" si="2"/>
        <v>2</v>
      </c>
      <c r="D149" s="54">
        <v>439</v>
      </c>
      <c r="E149" s="54">
        <v>105032</v>
      </c>
      <c r="F149" s="53" t="s">
        <v>418</v>
      </c>
      <c r="G149" s="57" t="s">
        <v>157</v>
      </c>
      <c r="H149" s="56">
        <v>38987</v>
      </c>
      <c r="I149" s="54" t="s">
        <v>50</v>
      </c>
      <c r="J149" s="57"/>
      <c r="K149" s="57" t="s">
        <v>234</v>
      </c>
      <c r="L149" s="57"/>
      <c r="M149" s="51"/>
    </row>
    <row r="150" spans="1:15" hidden="1" x14ac:dyDescent="0.25">
      <c r="A150" s="15">
        <f t="shared" si="2"/>
        <v>2</v>
      </c>
      <c r="B150" s="135"/>
      <c r="D150" s="54">
        <v>1122</v>
      </c>
      <c r="E150" s="54">
        <v>105921</v>
      </c>
      <c r="F150" s="53" t="s">
        <v>418</v>
      </c>
      <c r="G150" s="57" t="s">
        <v>338</v>
      </c>
      <c r="H150" s="56">
        <v>38923</v>
      </c>
      <c r="I150" s="54" t="s">
        <v>50</v>
      </c>
      <c r="J150" s="57" t="s">
        <v>313</v>
      </c>
      <c r="K150" s="57" t="s">
        <v>45</v>
      </c>
      <c r="L150" s="57"/>
      <c r="M150" s="51"/>
    </row>
    <row r="151" spans="1:15" hidden="1" x14ac:dyDescent="0.25">
      <c r="A151" s="15">
        <f t="shared" si="2"/>
        <v>2</v>
      </c>
      <c r="D151" s="53">
        <v>146</v>
      </c>
      <c r="E151" s="53">
        <v>104765</v>
      </c>
      <c r="F151" s="53" t="s">
        <v>418</v>
      </c>
      <c r="G151" s="51" t="s">
        <v>425</v>
      </c>
      <c r="H151" s="56">
        <v>39227</v>
      </c>
      <c r="I151" s="53" t="s">
        <v>50</v>
      </c>
      <c r="J151" s="53"/>
      <c r="K151" s="51" t="s">
        <v>40</v>
      </c>
      <c r="L151" s="51"/>
      <c r="M151" s="51"/>
    </row>
    <row r="152" spans="1:15" hidden="1" x14ac:dyDescent="0.25">
      <c r="A152" s="15">
        <f t="shared" si="2"/>
        <v>2</v>
      </c>
      <c r="D152" s="54">
        <v>898</v>
      </c>
      <c r="E152" s="54">
        <v>103977</v>
      </c>
      <c r="F152" s="53" t="s">
        <v>418</v>
      </c>
      <c r="G152" s="57" t="s">
        <v>302</v>
      </c>
      <c r="H152" s="56">
        <v>39153</v>
      </c>
      <c r="I152" s="54" t="s">
        <v>50</v>
      </c>
      <c r="J152" s="57"/>
      <c r="K152" s="57" t="s">
        <v>49</v>
      </c>
      <c r="L152" s="57"/>
      <c r="M152" s="51"/>
    </row>
    <row r="153" spans="1:15" x14ac:dyDescent="0.25">
      <c r="A153" s="15">
        <f t="shared" si="2"/>
        <v>2</v>
      </c>
      <c r="D153" s="53">
        <v>733</v>
      </c>
      <c r="E153" s="141">
        <v>102052</v>
      </c>
      <c r="F153" s="53" t="s">
        <v>418</v>
      </c>
      <c r="G153" s="187" t="s">
        <v>421</v>
      </c>
      <c r="H153" s="188">
        <v>38861</v>
      </c>
      <c r="I153" s="53" t="s">
        <v>50</v>
      </c>
      <c r="J153" s="53"/>
      <c r="K153" s="57" t="s">
        <v>53</v>
      </c>
      <c r="L153" s="55"/>
      <c r="M153" s="72"/>
    </row>
    <row r="154" spans="1:15" hidden="1" x14ac:dyDescent="0.25">
      <c r="A154" s="15">
        <f t="shared" si="2"/>
        <v>2</v>
      </c>
      <c r="D154" s="54">
        <v>896</v>
      </c>
      <c r="E154" s="54">
        <v>104102</v>
      </c>
      <c r="F154" s="53" t="s">
        <v>418</v>
      </c>
      <c r="G154" s="57" t="s">
        <v>340</v>
      </c>
      <c r="H154" s="56">
        <v>38780</v>
      </c>
      <c r="I154" s="54" t="s">
        <v>50</v>
      </c>
      <c r="J154" s="57" t="s">
        <v>313</v>
      </c>
      <c r="K154" s="57" t="s">
        <v>43</v>
      </c>
      <c r="L154" s="57"/>
      <c r="M154" s="51"/>
      <c r="N154" s="135" t="s">
        <v>437</v>
      </c>
      <c r="O154" s="135" t="s">
        <v>437</v>
      </c>
    </row>
    <row r="155" spans="1:15" x14ac:dyDescent="0.25">
      <c r="A155" s="15">
        <f t="shared" si="2"/>
        <v>2</v>
      </c>
      <c r="D155" s="54">
        <v>194</v>
      </c>
      <c r="E155" s="54">
        <v>104182</v>
      </c>
      <c r="F155" s="53" t="s">
        <v>418</v>
      </c>
      <c r="G155" s="57" t="s">
        <v>64</v>
      </c>
      <c r="H155" s="56">
        <v>38900</v>
      </c>
      <c r="I155" s="54" t="s">
        <v>50</v>
      </c>
      <c r="J155" s="53"/>
      <c r="K155" s="57" t="s">
        <v>53</v>
      </c>
      <c r="L155" s="57"/>
      <c r="M155" s="51"/>
      <c r="N155" s="135" t="s">
        <v>437</v>
      </c>
      <c r="O155" s="135" t="s">
        <v>437</v>
      </c>
    </row>
    <row r="156" spans="1:15" hidden="1" x14ac:dyDescent="0.25">
      <c r="A156" s="15">
        <f t="shared" si="2"/>
        <v>2</v>
      </c>
      <c r="D156" s="54">
        <v>874</v>
      </c>
      <c r="E156" s="54">
        <v>102511</v>
      </c>
      <c r="F156" s="53" t="s">
        <v>418</v>
      </c>
      <c r="G156" s="57" t="s">
        <v>290</v>
      </c>
      <c r="H156" s="56">
        <v>38894</v>
      </c>
      <c r="I156" s="54" t="s">
        <v>50</v>
      </c>
      <c r="J156" s="57"/>
      <c r="K156" s="57" t="s">
        <v>49</v>
      </c>
      <c r="L156" s="57"/>
      <c r="M156" s="51"/>
    </row>
    <row r="157" spans="1:15" hidden="1" x14ac:dyDescent="0.25">
      <c r="A157" s="15">
        <f t="shared" si="2"/>
        <v>2</v>
      </c>
      <c r="D157" s="54">
        <v>716</v>
      </c>
      <c r="E157" s="54">
        <v>102969</v>
      </c>
      <c r="F157" s="53" t="s">
        <v>418</v>
      </c>
      <c r="G157" s="57" t="s">
        <v>159</v>
      </c>
      <c r="H157" s="56">
        <v>38736</v>
      </c>
      <c r="I157" s="54" t="s">
        <v>50</v>
      </c>
      <c r="J157" s="57"/>
      <c r="K157" s="57" t="s">
        <v>48</v>
      </c>
      <c r="L157" s="57"/>
      <c r="M157" s="51"/>
    </row>
    <row r="158" spans="1:15" hidden="1" x14ac:dyDescent="0.25">
      <c r="A158" s="15">
        <f t="shared" si="2"/>
        <v>2</v>
      </c>
      <c r="D158" s="54">
        <v>1236</v>
      </c>
      <c r="E158" s="54">
        <v>106136</v>
      </c>
      <c r="F158" s="53" t="s">
        <v>418</v>
      </c>
      <c r="G158" s="57" t="s">
        <v>391</v>
      </c>
      <c r="H158" s="56">
        <v>39290</v>
      </c>
      <c r="I158" s="54" t="s">
        <v>50</v>
      </c>
      <c r="J158" s="57" t="s">
        <v>313</v>
      </c>
      <c r="K158" s="57" t="s">
        <v>42</v>
      </c>
      <c r="L158" s="57"/>
      <c r="M158" s="51"/>
    </row>
    <row r="159" spans="1:15" s="135" customFormat="1" hidden="1" x14ac:dyDescent="0.25">
      <c r="A159" s="15">
        <f t="shared" si="2"/>
        <v>2</v>
      </c>
      <c r="B159" s="15"/>
      <c r="C159" s="16"/>
      <c r="D159" s="54">
        <v>410</v>
      </c>
      <c r="E159" s="54">
        <v>102767</v>
      </c>
      <c r="F159" s="53" t="s">
        <v>418</v>
      </c>
      <c r="G159" s="57" t="s">
        <v>199</v>
      </c>
      <c r="H159" s="56">
        <v>38974</v>
      </c>
      <c r="I159" s="54" t="s">
        <v>50</v>
      </c>
      <c r="J159" s="57"/>
      <c r="K159" s="57" t="s">
        <v>47</v>
      </c>
      <c r="L159" s="57"/>
      <c r="M159" s="51"/>
    </row>
    <row r="160" spans="1:15" hidden="1" x14ac:dyDescent="0.25">
      <c r="A160" s="15">
        <f t="shared" si="2"/>
        <v>2</v>
      </c>
      <c r="D160" s="54">
        <v>349</v>
      </c>
      <c r="E160" s="54">
        <v>105010</v>
      </c>
      <c r="F160" s="53" t="s">
        <v>418</v>
      </c>
      <c r="G160" s="57" t="s">
        <v>394</v>
      </c>
      <c r="H160" s="56">
        <v>39252</v>
      </c>
      <c r="I160" s="54" t="s">
        <v>50</v>
      </c>
      <c r="J160" s="57" t="s">
        <v>313</v>
      </c>
      <c r="K160" s="57" t="s">
        <v>42</v>
      </c>
      <c r="L160" s="57"/>
      <c r="M160" s="51"/>
    </row>
    <row r="161" spans="1:15" hidden="1" x14ac:dyDescent="0.25">
      <c r="A161" s="15">
        <f t="shared" si="2"/>
        <v>2</v>
      </c>
      <c r="D161" s="54">
        <v>992</v>
      </c>
      <c r="E161" s="54">
        <v>102470</v>
      </c>
      <c r="F161" s="53" t="s">
        <v>418</v>
      </c>
      <c r="G161" s="57" t="s">
        <v>320</v>
      </c>
      <c r="H161" s="56">
        <v>39375</v>
      </c>
      <c r="I161" s="54" t="s">
        <v>50</v>
      </c>
      <c r="J161" s="57" t="s">
        <v>313</v>
      </c>
      <c r="K161" s="57" t="s">
        <v>44</v>
      </c>
      <c r="L161" s="57"/>
      <c r="M161" s="51"/>
    </row>
    <row r="162" spans="1:15" hidden="1" x14ac:dyDescent="0.25">
      <c r="A162" s="15">
        <f t="shared" si="2"/>
        <v>2</v>
      </c>
      <c r="D162" s="54">
        <v>518</v>
      </c>
      <c r="E162" s="54">
        <v>103565</v>
      </c>
      <c r="F162" s="53" t="s">
        <v>418</v>
      </c>
      <c r="G162" s="57" t="s">
        <v>349</v>
      </c>
      <c r="H162" s="56">
        <v>39024</v>
      </c>
      <c r="I162" s="54" t="s">
        <v>50</v>
      </c>
      <c r="J162" s="57" t="s">
        <v>313</v>
      </c>
      <c r="K162" s="57" t="s">
        <v>39</v>
      </c>
      <c r="L162" s="57"/>
      <c r="M162" s="51"/>
      <c r="N162" s="66"/>
      <c r="O162" s="66"/>
    </row>
    <row r="163" spans="1:15" hidden="1" x14ac:dyDescent="0.25">
      <c r="A163" s="15">
        <f t="shared" si="2"/>
        <v>2</v>
      </c>
      <c r="D163" s="71">
        <v>918</v>
      </c>
      <c r="E163" s="71">
        <v>104684</v>
      </c>
      <c r="F163" s="16" t="s">
        <v>418</v>
      </c>
      <c r="G163" s="34" t="s">
        <v>107</v>
      </c>
      <c r="H163" s="56">
        <v>38993</v>
      </c>
      <c r="I163" s="71" t="s">
        <v>50</v>
      </c>
      <c r="J163" s="34"/>
      <c r="K163" s="57" t="s">
        <v>71</v>
      </c>
      <c r="L163" s="34"/>
      <c r="N163" s="131" t="s">
        <v>433</v>
      </c>
      <c r="O163" s="131" t="s">
        <v>433</v>
      </c>
    </row>
    <row r="164" spans="1:15" hidden="1" x14ac:dyDescent="0.25">
      <c r="A164" s="15">
        <f t="shared" si="2"/>
        <v>2</v>
      </c>
      <c r="D164" s="54">
        <v>399</v>
      </c>
      <c r="E164" s="54">
        <v>100665</v>
      </c>
      <c r="F164" s="53" t="s">
        <v>418</v>
      </c>
      <c r="G164" s="57" t="s">
        <v>114</v>
      </c>
      <c r="H164" s="56">
        <v>38749</v>
      </c>
      <c r="I164" s="54" t="s">
        <v>50</v>
      </c>
      <c r="J164" s="57"/>
      <c r="K164" s="57" t="s">
        <v>71</v>
      </c>
      <c r="L164" s="57"/>
      <c r="M164" s="52"/>
    </row>
    <row r="165" spans="1:15" hidden="1" x14ac:dyDescent="0.25">
      <c r="A165" s="15">
        <f t="shared" si="2"/>
        <v>2</v>
      </c>
      <c r="D165" s="54">
        <v>687</v>
      </c>
      <c r="E165" s="54">
        <v>104530</v>
      </c>
      <c r="F165" s="53" t="s">
        <v>418</v>
      </c>
      <c r="G165" s="57" t="s">
        <v>351</v>
      </c>
      <c r="H165" s="56">
        <v>38773</v>
      </c>
      <c r="I165" s="54" t="s">
        <v>50</v>
      </c>
      <c r="J165" s="57" t="s">
        <v>313</v>
      </c>
      <c r="K165" s="57" t="s">
        <v>39</v>
      </c>
      <c r="L165" s="57"/>
      <c r="M165" s="51"/>
      <c r="N165" s="62"/>
      <c r="O165" s="62"/>
    </row>
    <row r="166" spans="1:15" hidden="1" x14ac:dyDescent="0.25">
      <c r="A166" s="15">
        <f t="shared" si="2"/>
        <v>2</v>
      </c>
      <c r="D166" s="54">
        <v>807</v>
      </c>
      <c r="E166" s="54">
        <v>102957</v>
      </c>
      <c r="F166" s="53" t="s">
        <v>418</v>
      </c>
      <c r="G166" s="57" t="s">
        <v>240</v>
      </c>
      <c r="H166" s="56">
        <v>39214</v>
      </c>
      <c r="I166" s="54" t="s">
        <v>50</v>
      </c>
      <c r="J166" s="57"/>
      <c r="K166" s="57" t="s">
        <v>234</v>
      </c>
      <c r="L166" s="57"/>
      <c r="M166" s="52"/>
    </row>
    <row r="167" spans="1:15" hidden="1" x14ac:dyDescent="0.25">
      <c r="A167" s="15">
        <f t="shared" si="2"/>
        <v>2</v>
      </c>
      <c r="B167" s="135"/>
      <c r="D167" s="53">
        <v>5682</v>
      </c>
      <c r="E167" s="53"/>
      <c r="F167" s="53" t="s">
        <v>418</v>
      </c>
      <c r="G167" s="57" t="s">
        <v>228</v>
      </c>
      <c r="H167" s="56">
        <v>38812</v>
      </c>
      <c r="I167" s="53" t="s">
        <v>50</v>
      </c>
      <c r="J167" s="57"/>
      <c r="K167" s="57" t="s">
        <v>232</v>
      </c>
      <c r="L167" s="57" t="s">
        <v>430</v>
      </c>
      <c r="M167" s="72">
        <v>2.5</v>
      </c>
      <c r="N167" s="62"/>
      <c r="O167" s="62"/>
    </row>
    <row r="168" spans="1:15" hidden="1" x14ac:dyDescent="0.25">
      <c r="A168" s="15">
        <f t="shared" si="2"/>
        <v>2</v>
      </c>
      <c r="D168" s="54">
        <v>449</v>
      </c>
      <c r="E168" s="54">
        <v>105036</v>
      </c>
      <c r="F168" s="53" t="s">
        <v>418</v>
      </c>
      <c r="G168" s="57" t="s">
        <v>398</v>
      </c>
      <c r="H168" s="56">
        <v>38848</v>
      </c>
      <c r="I168" s="54" t="s">
        <v>50</v>
      </c>
      <c r="J168" s="57" t="s">
        <v>313</v>
      </c>
      <c r="K168" s="57" t="s">
        <v>42</v>
      </c>
      <c r="L168" s="57"/>
      <c r="M168" s="51"/>
    </row>
    <row r="169" spans="1:15" hidden="1" x14ac:dyDescent="0.25">
      <c r="A169" s="15">
        <f t="shared" si="2"/>
        <v>2</v>
      </c>
      <c r="D169" s="54">
        <v>786</v>
      </c>
      <c r="E169" s="54">
        <v>103095</v>
      </c>
      <c r="F169" s="53" t="s">
        <v>418</v>
      </c>
      <c r="G169" s="57" t="s">
        <v>196</v>
      </c>
      <c r="H169" s="56">
        <v>39285</v>
      </c>
      <c r="I169" s="54" t="s">
        <v>50</v>
      </c>
      <c r="J169" s="57"/>
      <c r="K169" s="57" t="s">
        <v>47</v>
      </c>
      <c r="L169" s="57"/>
      <c r="M169" s="51"/>
      <c r="N169" s="62"/>
      <c r="O169" s="62"/>
    </row>
    <row r="170" spans="1:15" hidden="1" x14ac:dyDescent="0.25">
      <c r="A170" s="15">
        <f t="shared" si="2"/>
        <v>2</v>
      </c>
      <c r="D170" s="54">
        <v>1087</v>
      </c>
      <c r="E170" s="54">
        <v>105873</v>
      </c>
      <c r="F170" s="53" t="s">
        <v>418</v>
      </c>
      <c r="G170" s="57" t="s">
        <v>200</v>
      </c>
      <c r="H170" s="56">
        <v>38896</v>
      </c>
      <c r="I170" s="54" t="s">
        <v>50</v>
      </c>
      <c r="J170" s="57"/>
      <c r="K170" s="57" t="s">
        <v>47</v>
      </c>
      <c r="L170" s="57"/>
      <c r="M170" s="51"/>
    </row>
    <row r="171" spans="1:15" hidden="1" x14ac:dyDescent="0.25">
      <c r="A171" s="15">
        <f t="shared" si="2"/>
        <v>2</v>
      </c>
      <c r="D171" s="53">
        <v>1132</v>
      </c>
      <c r="E171" s="53">
        <v>105937</v>
      </c>
      <c r="F171" s="53" t="s">
        <v>418</v>
      </c>
      <c r="G171" s="51" t="s">
        <v>424</v>
      </c>
      <c r="H171" s="56">
        <v>39304</v>
      </c>
      <c r="I171" s="53" t="s">
        <v>50</v>
      </c>
      <c r="J171" s="53"/>
      <c r="K171" s="51" t="s">
        <v>40</v>
      </c>
      <c r="L171" s="51"/>
      <c r="M171" s="51"/>
      <c r="N171" s="62"/>
      <c r="O171" s="62"/>
    </row>
    <row r="172" spans="1:15" hidden="1" x14ac:dyDescent="0.25">
      <c r="A172" s="15">
        <f t="shared" si="2"/>
        <v>2</v>
      </c>
      <c r="D172" s="54">
        <v>1060</v>
      </c>
      <c r="E172" s="54">
        <v>105811</v>
      </c>
      <c r="F172" s="53" t="s">
        <v>418</v>
      </c>
      <c r="G172" s="57" t="s">
        <v>378</v>
      </c>
      <c r="H172" s="56">
        <v>39155</v>
      </c>
      <c r="I172" s="54" t="s">
        <v>50</v>
      </c>
      <c r="J172" s="57" t="s">
        <v>313</v>
      </c>
      <c r="K172" s="57" t="s">
        <v>42</v>
      </c>
      <c r="L172" s="57"/>
      <c r="M172" s="51"/>
    </row>
    <row r="173" spans="1:15" hidden="1" x14ac:dyDescent="0.25">
      <c r="A173" s="15">
        <f t="shared" si="2"/>
        <v>2</v>
      </c>
      <c r="D173" s="54">
        <v>283</v>
      </c>
      <c r="E173" s="54">
        <v>103369</v>
      </c>
      <c r="F173" s="53" t="s">
        <v>418</v>
      </c>
      <c r="G173" s="57" t="s">
        <v>198</v>
      </c>
      <c r="H173" s="56">
        <v>39135</v>
      </c>
      <c r="I173" s="54" t="s">
        <v>50</v>
      </c>
      <c r="J173" s="57"/>
      <c r="K173" s="57" t="s">
        <v>47</v>
      </c>
      <c r="L173" s="57"/>
      <c r="M173" s="51"/>
    </row>
    <row r="174" spans="1:15" hidden="1" x14ac:dyDescent="0.25">
      <c r="A174" s="15">
        <f t="shared" si="2"/>
        <v>2</v>
      </c>
      <c r="D174" s="54">
        <v>443</v>
      </c>
      <c r="E174" s="54">
        <v>105033</v>
      </c>
      <c r="F174" s="53" t="s">
        <v>418</v>
      </c>
      <c r="G174" s="57" t="s">
        <v>244</v>
      </c>
      <c r="H174" s="56">
        <v>38987</v>
      </c>
      <c r="I174" s="54" t="s">
        <v>50</v>
      </c>
      <c r="J174" s="57"/>
      <c r="K174" s="57" t="s">
        <v>234</v>
      </c>
      <c r="L174" s="57"/>
      <c r="M174" s="52"/>
      <c r="N174" s="62"/>
      <c r="O174" s="62"/>
    </row>
    <row r="175" spans="1:15" hidden="1" x14ac:dyDescent="0.25">
      <c r="A175" s="15">
        <f t="shared" si="2"/>
        <v>2</v>
      </c>
      <c r="D175" s="54">
        <v>1121</v>
      </c>
      <c r="E175" s="54">
        <v>105920</v>
      </c>
      <c r="F175" s="53" t="s">
        <v>418</v>
      </c>
      <c r="G175" s="57" t="s">
        <v>336</v>
      </c>
      <c r="H175" s="56">
        <v>39318</v>
      </c>
      <c r="I175" s="54" t="s">
        <v>50</v>
      </c>
      <c r="J175" s="57" t="s">
        <v>313</v>
      </c>
      <c r="K175" s="57" t="s">
        <v>45</v>
      </c>
      <c r="L175" s="57"/>
      <c r="M175" s="51"/>
    </row>
    <row r="176" spans="1:15" hidden="1" x14ac:dyDescent="0.25">
      <c r="A176" s="15">
        <f t="shared" si="2"/>
        <v>2</v>
      </c>
      <c r="D176" s="53">
        <v>5673</v>
      </c>
      <c r="E176" s="53"/>
      <c r="F176" s="53" t="s">
        <v>418</v>
      </c>
      <c r="G176" s="57" t="s">
        <v>231</v>
      </c>
      <c r="H176" s="56">
        <v>38993</v>
      </c>
      <c r="I176" s="53" t="s">
        <v>50</v>
      </c>
      <c r="J176" s="53"/>
      <c r="K176" s="57" t="s">
        <v>232</v>
      </c>
      <c r="L176" s="57" t="s">
        <v>430</v>
      </c>
      <c r="M176" s="72">
        <v>2.5</v>
      </c>
      <c r="N176" s="62"/>
      <c r="O176" s="62"/>
    </row>
    <row r="177" spans="1:15" hidden="1" x14ac:dyDescent="0.25">
      <c r="A177" s="15">
        <f t="shared" si="2"/>
        <v>2</v>
      </c>
      <c r="D177" s="54">
        <v>1053</v>
      </c>
      <c r="E177" s="54">
        <v>105782</v>
      </c>
      <c r="F177" s="53" t="s">
        <v>418</v>
      </c>
      <c r="G177" s="57" t="s">
        <v>242</v>
      </c>
      <c r="H177" s="56">
        <v>39139</v>
      </c>
      <c r="I177" s="54" t="s">
        <v>50</v>
      </c>
      <c r="J177" s="57"/>
      <c r="K177" s="57" t="s">
        <v>234</v>
      </c>
      <c r="L177" s="57"/>
      <c r="M177" s="52"/>
    </row>
    <row r="178" spans="1:15" hidden="1" x14ac:dyDescent="0.25">
      <c r="A178" s="15">
        <f t="shared" si="2"/>
        <v>2</v>
      </c>
      <c r="D178" s="54">
        <v>384</v>
      </c>
      <c r="E178" s="54">
        <v>103085</v>
      </c>
      <c r="F178" s="53" t="s">
        <v>418</v>
      </c>
      <c r="G178" s="57" t="s">
        <v>150</v>
      </c>
      <c r="H178" s="56">
        <v>39371</v>
      </c>
      <c r="I178" s="54" t="s">
        <v>50</v>
      </c>
      <c r="J178" s="57"/>
      <c r="K178" s="57" t="s">
        <v>48</v>
      </c>
      <c r="L178" s="57"/>
      <c r="M178" s="52"/>
      <c r="N178" s="62"/>
      <c r="O178" s="62"/>
    </row>
    <row r="179" spans="1:15" hidden="1" x14ac:dyDescent="0.25">
      <c r="A179" s="15">
        <f t="shared" si="2"/>
        <v>2</v>
      </c>
      <c r="D179" s="54">
        <v>1243</v>
      </c>
      <c r="E179" s="54">
        <v>106143</v>
      </c>
      <c r="F179" s="53" t="s">
        <v>418</v>
      </c>
      <c r="G179" s="57" t="s">
        <v>384</v>
      </c>
      <c r="H179" s="56">
        <v>38783</v>
      </c>
      <c r="I179" s="54" t="s">
        <v>50</v>
      </c>
      <c r="J179" s="57" t="s">
        <v>313</v>
      </c>
      <c r="K179" s="57" t="s">
        <v>42</v>
      </c>
      <c r="L179" s="57"/>
      <c r="M179" s="51"/>
    </row>
    <row r="180" spans="1:15" hidden="1" x14ac:dyDescent="0.25">
      <c r="A180" s="15">
        <f t="shared" si="2"/>
        <v>2</v>
      </c>
      <c r="D180" s="54">
        <v>315</v>
      </c>
      <c r="E180" s="54">
        <v>103399</v>
      </c>
      <c r="F180" s="53" t="s">
        <v>418</v>
      </c>
      <c r="G180" s="57" t="s">
        <v>293</v>
      </c>
      <c r="H180" s="56">
        <v>38988</v>
      </c>
      <c r="I180" s="54" t="s">
        <v>50</v>
      </c>
      <c r="J180" s="57"/>
      <c r="K180" s="57" t="s">
        <v>49</v>
      </c>
      <c r="L180" s="57"/>
      <c r="M180" s="52"/>
    </row>
    <row r="181" spans="1:15" hidden="1" x14ac:dyDescent="0.25">
      <c r="A181" s="15">
        <f t="shared" si="2"/>
        <v>2</v>
      </c>
      <c r="D181" s="54">
        <v>1304</v>
      </c>
      <c r="E181" s="54">
        <v>105332</v>
      </c>
      <c r="F181" s="53" t="s">
        <v>418</v>
      </c>
      <c r="G181" s="57" t="s">
        <v>106</v>
      </c>
      <c r="H181" s="56">
        <v>39089</v>
      </c>
      <c r="I181" s="54" t="s">
        <v>50</v>
      </c>
      <c r="J181" s="57"/>
      <c r="K181" s="57" t="s">
        <v>71</v>
      </c>
      <c r="L181" s="57"/>
      <c r="M181" s="52"/>
      <c r="N181" s="62"/>
      <c r="O181" s="62"/>
    </row>
    <row r="182" spans="1:15" hidden="1" x14ac:dyDescent="0.25">
      <c r="A182" s="15">
        <f t="shared" si="2"/>
        <v>2</v>
      </c>
      <c r="D182" s="54">
        <v>1365</v>
      </c>
      <c r="E182" s="54">
        <v>105458</v>
      </c>
      <c r="F182" s="53" t="s">
        <v>418</v>
      </c>
      <c r="G182" s="57" t="s">
        <v>115</v>
      </c>
      <c r="H182" s="56">
        <v>38743</v>
      </c>
      <c r="I182" s="54" t="s">
        <v>50</v>
      </c>
      <c r="J182" s="57"/>
      <c r="K182" s="57" t="s">
        <v>71</v>
      </c>
      <c r="L182" s="57"/>
      <c r="M182" s="51"/>
    </row>
    <row r="183" spans="1:15" hidden="1" x14ac:dyDescent="0.25">
      <c r="A183" s="15">
        <f t="shared" si="2"/>
        <v>2</v>
      </c>
      <c r="D183" s="54">
        <v>748</v>
      </c>
      <c r="E183" s="54">
        <v>103002</v>
      </c>
      <c r="F183" s="53" t="s">
        <v>418</v>
      </c>
      <c r="G183" s="57" t="s">
        <v>158</v>
      </c>
      <c r="H183" s="56">
        <v>38765</v>
      </c>
      <c r="I183" s="54" t="s">
        <v>50</v>
      </c>
      <c r="J183" s="57"/>
      <c r="K183" s="57" t="s">
        <v>48</v>
      </c>
      <c r="L183" s="57"/>
      <c r="M183" s="52"/>
    </row>
    <row r="184" spans="1:15" hidden="1" x14ac:dyDescent="0.25">
      <c r="A184" s="15">
        <f t="shared" si="2"/>
        <v>2</v>
      </c>
      <c r="D184" s="54">
        <v>903</v>
      </c>
      <c r="E184" s="54">
        <v>100479</v>
      </c>
      <c r="F184" s="53" t="s">
        <v>418</v>
      </c>
      <c r="G184" s="57" t="s">
        <v>371</v>
      </c>
      <c r="H184" s="56">
        <v>39044</v>
      </c>
      <c r="I184" s="54" t="s">
        <v>50</v>
      </c>
      <c r="J184" s="57" t="s">
        <v>313</v>
      </c>
      <c r="K184" s="57" t="s">
        <v>42</v>
      </c>
      <c r="L184" s="57"/>
      <c r="M184" s="51"/>
    </row>
    <row r="185" spans="1:15" hidden="1" x14ac:dyDescent="0.25">
      <c r="A185" s="15">
        <f t="shared" si="2"/>
        <v>2</v>
      </c>
      <c r="D185" s="54">
        <v>112</v>
      </c>
      <c r="E185" s="54">
        <v>103260</v>
      </c>
      <c r="F185" s="53" t="s">
        <v>418</v>
      </c>
      <c r="G185" s="57" t="s">
        <v>374</v>
      </c>
      <c r="H185" s="56">
        <v>38779</v>
      </c>
      <c r="I185" s="54" t="s">
        <v>50</v>
      </c>
      <c r="J185" s="57" t="s">
        <v>313</v>
      </c>
      <c r="K185" s="57" t="s">
        <v>42</v>
      </c>
      <c r="L185" s="57"/>
      <c r="M185" s="51"/>
    </row>
    <row r="186" spans="1:15" hidden="1" x14ac:dyDescent="0.25">
      <c r="A186" s="15">
        <f t="shared" si="2"/>
        <v>2</v>
      </c>
      <c r="D186" s="54">
        <v>611</v>
      </c>
      <c r="E186" s="54">
        <v>105121</v>
      </c>
      <c r="F186" s="53" t="s">
        <v>418</v>
      </c>
      <c r="G186" s="57" t="s">
        <v>195</v>
      </c>
      <c r="H186" s="56">
        <v>39422</v>
      </c>
      <c r="I186" s="54" t="s">
        <v>50</v>
      </c>
      <c r="J186" s="57"/>
      <c r="K186" s="57" t="s">
        <v>47</v>
      </c>
      <c r="L186" s="57"/>
      <c r="M186" s="52"/>
    </row>
    <row r="187" spans="1:15" hidden="1" x14ac:dyDescent="0.25">
      <c r="A187" s="15">
        <f t="shared" si="2"/>
        <v>2</v>
      </c>
      <c r="D187" s="54">
        <v>316</v>
      </c>
      <c r="E187" s="54">
        <v>102030</v>
      </c>
      <c r="F187" s="53" t="s">
        <v>418</v>
      </c>
      <c r="G187" s="57" t="s">
        <v>238</v>
      </c>
      <c r="H187" s="56">
        <v>39418</v>
      </c>
      <c r="I187" s="54" t="s">
        <v>50</v>
      </c>
      <c r="J187" s="57"/>
      <c r="K187" s="57" t="s">
        <v>234</v>
      </c>
      <c r="L187" s="57"/>
      <c r="M187" s="51"/>
    </row>
    <row r="188" spans="1:15" hidden="1" x14ac:dyDescent="0.25">
      <c r="A188" s="15">
        <f t="shared" si="2"/>
        <v>2</v>
      </c>
      <c r="D188" s="54">
        <v>621</v>
      </c>
      <c r="E188" s="54">
        <v>102921</v>
      </c>
      <c r="F188" s="53" t="s">
        <v>418</v>
      </c>
      <c r="G188" s="57" t="s">
        <v>156</v>
      </c>
      <c r="H188" s="56">
        <v>38840</v>
      </c>
      <c r="I188" s="54" t="s">
        <v>50</v>
      </c>
      <c r="J188" s="57"/>
      <c r="K188" s="57" t="s">
        <v>48</v>
      </c>
      <c r="L188" s="57"/>
      <c r="M188" s="51"/>
    </row>
    <row r="189" spans="1:15" hidden="1" x14ac:dyDescent="0.25">
      <c r="A189" s="15">
        <f t="shared" si="2"/>
        <v>2</v>
      </c>
      <c r="B189" s="135"/>
      <c r="D189" s="54">
        <v>5317</v>
      </c>
      <c r="E189" s="54" t="s">
        <v>311</v>
      </c>
      <c r="F189" s="53" t="s">
        <v>418</v>
      </c>
      <c r="G189" s="57" t="s">
        <v>360</v>
      </c>
      <c r="H189" s="56">
        <v>39191</v>
      </c>
      <c r="I189" s="54" t="s">
        <v>50</v>
      </c>
      <c r="J189" s="57" t="s">
        <v>330</v>
      </c>
      <c r="K189" s="57" t="s">
        <v>404</v>
      </c>
      <c r="L189" s="57" t="s">
        <v>430</v>
      </c>
      <c r="M189" s="72">
        <v>2.5</v>
      </c>
    </row>
    <row r="190" spans="1:15" hidden="1" x14ac:dyDescent="0.25">
      <c r="A190" s="15">
        <f t="shared" si="2"/>
        <v>2</v>
      </c>
      <c r="D190" s="54">
        <v>1240</v>
      </c>
      <c r="E190" s="54">
        <v>106140</v>
      </c>
      <c r="F190" s="53" t="s">
        <v>418</v>
      </c>
      <c r="G190" s="57" t="s">
        <v>364</v>
      </c>
      <c r="H190" s="56">
        <v>38806</v>
      </c>
      <c r="I190" s="54" t="s">
        <v>50</v>
      </c>
      <c r="J190" s="57" t="s">
        <v>313</v>
      </c>
      <c r="K190" s="57" t="s">
        <v>42</v>
      </c>
      <c r="L190" s="57"/>
      <c r="M190" s="51"/>
      <c r="N190" s="62"/>
      <c r="O190" s="62"/>
    </row>
    <row r="191" spans="1:15" hidden="1" x14ac:dyDescent="0.25">
      <c r="A191" s="15">
        <f t="shared" si="2"/>
        <v>2</v>
      </c>
      <c r="D191" s="54">
        <v>572</v>
      </c>
      <c r="E191" s="54">
        <v>103633</v>
      </c>
      <c r="F191" s="53" t="s">
        <v>418</v>
      </c>
      <c r="G191" s="57" t="s">
        <v>105</v>
      </c>
      <c r="H191" s="56">
        <v>39336</v>
      </c>
      <c r="I191" s="54" t="s">
        <v>50</v>
      </c>
      <c r="J191" s="57"/>
      <c r="K191" s="57" t="s">
        <v>71</v>
      </c>
      <c r="L191" s="57"/>
      <c r="M191" s="52"/>
    </row>
    <row r="192" spans="1:15" hidden="1" x14ac:dyDescent="0.25">
      <c r="A192" s="15">
        <f t="shared" si="2"/>
        <v>2</v>
      </c>
      <c r="D192" s="54">
        <v>5311</v>
      </c>
      <c r="E192" s="54" t="s">
        <v>311</v>
      </c>
      <c r="F192" s="53" t="s">
        <v>418</v>
      </c>
      <c r="G192" s="57" t="s">
        <v>361</v>
      </c>
      <c r="H192" s="56">
        <v>39086</v>
      </c>
      <c r="I192" s="54" t="s">
        <v>50</v>
      </c>
      <c r="J192" s="57" t="s">
        <v>330</v>
      </c>
      <c r="K192" s="57" t="s">
        <v>404</v>
      </c>
      <c r="L192" s="57" t="s">
        <v>430</v>
      </c>
      <c r="M192" s="72">
        <v>2.5</v>
      </c>
    </row>
    <row r="193" spans="1:18" x14ac:dyDescent="0.25">
      <c r="A193" s="15">
        <f t="shared" si="2"/>
        <v>2</v>
      </c>
      <c r="D193" s="54">
        <v>405</v>
      </c>
      <c r="E193" s="54">
        <v>103109</v>
      </c>
      <c r="F193" s="53" t="s">
        <v>418</v>
      </c>
      <c r="G193" s="57" t="s">
        <v>63</v>
      </c>
      <c r="H193" s="56">
        <v>38932</v>
      </c>
      <c r="I193" s="54" t="s">
        <v>50</v>
      </c>
      <c r="J193" s="53"/>
      <c r="K193" s="57" t="s">
        <v>53</v>
      </c>
      <c r="L193" s="57"/>
      <c r="M193" s="52"/>
      <c r="Q193" s="63"/>
    </row>
    <row r="194" spans="1:18" hidden="1" x14ac:dyDescent="0.25">
      <c r="A194" s="15">
        <f t="shared" ref="A194:A257" si="3">+IF(C194=1,0,2)</f>
        <v>2</v>
      </c>
      <c r="D194" s="54">
        <v>1367</v>
      </c>
      <c r="E194" s="54">
        <v>105478</v>
      </c>
      <c r="F194" s="53" t="s">
        <v>418</v>
      </c>
      <c r="G194" s="57" t="s">
        <v>295</v>
      </c>
      <c r="H194" s="56">
        <v>39234</v>
      </c>
      <c r="I194" s="54" t="s">
        <v>50</v>
      </c>
      <c r="J194" s="57"/>
      <c r="K194" s="57" t="s">
        <v>49</v>
      </c>
      <c r="L194" s="57"/>
      <c r="M194" s="52"/>
      <c r="N194" s="63" t="s">
        <v>255</v>
      </c>
      <c r="O194" s="63" t="s">
        <v>255</v>
      </c>
      <c r="P194" s="63" t="s">
        <v>255</v>
      </c>
      <c r="Q194" s="63"/>
      <c r="R194" s="63"/>
    </row>
    <row r="195" spans="1:18" hidden="1" x14ac:dyDescent="0.25">
      <c r="A195" s="15">
        <f t="shared" si="3"/>
        <v>2</v>
      </c>
      <c r="D195" s="54">
        <v>1088</v>
      </c>
      <c r="E195" s="54">
        <v>105874</v>
      </c>
      <c r="F195" s="53" t="s">
        <v>418</v>
      </c>
      <c r="G195" s="57" t="s">
        <v>365</v>
      </c>
      <c r="H195" s="56">
        <v>39445</v>
      </c>
      <c r="I195" s="54" t="s">
        <v>50</v>
      </c>
      <c r="J195" s="57" t="s">
        <v>313</v>
      </c>
      <c r="K195" s="57" t="s">
        <v>42</v>
      </c>
      <c r="L195" s="57"/>
      <c r="M195" s="51"/>
      <c r="Q195" s="63"/>
    </row>
    <row r="196" spans="1:18" hidden="1" x14ac:dyDescent="0.25">
      <c r="A196" s="15">
        <f t="shared" si="3"/>
        <v>2</v>
      </c>
      <c r="D196" s="54">
        <v>113</v>
      </c>
      <c r="E196" s="54">
        <v>103261</v>
      </c>
      <c r="F196" s="53" t="s">
        <v>418</v>
      </c>
      <c r="G196" s="57" t="s">
        <v>366</v>
      </c>
      <c r="H196" s="56">
        <v>38826</v>
      </c>
      <c r="I196" s="54" t="s">
        <v>50</v>
      </c>
      <c r="J196" s="57" t="s">
        <v>313</v>
      </c>
      <c r="K196" s="57" t="s">
        <v>42</v>
      </c>
      <c r="L196" s="57"/>
      <c r="M196" s="51"/>
    </row>
    <row r="197" spans="1:18" hidden="1" x14ac:dyDescent="0.25">
      <c r="A197" s="15">
        <f t="shared" si="3"/>
        <v>2</v>
      </c>
      <c r="D197" s="54">
        <v>913</v>
      </c>
      <c r="E197" s="54">
        <v>104680</v>
      </c>
      <c r="F197" s="53" t="s">
        <v>418</v>
      </c>
      <c r="G197" s="57" t="s">
        <v>117</v>
      </c>
      <c r="H197" s="56">
        <v>38731</v>
      </c>
      <c r="I197" s="54" t="s">
        <v>20</v>
      </c>
      <c r="J197" s="57"/>
      <c r="K197" s="57" t="s">
        <v>71</v>
      </c>
      <c r="L197" s="57"/>
      <c r="M197" s="52"/>
    </row>
    <row r="198" spans="1:18" hidden="1" x14ac:dyDescent="0.25">
      <c r="A198" s="15">
        <f t="shared" si="3"/>
        <v>2</v>
      </c>
      <c r="B198" s="135"/>
      <c r="D198" s="54">
        <v>5707</v>
      </c>
      <c r="E198" s="54">
        <v>105701</v>
      </c>
      <c r="F198" s="53" t="s">
        <v>418</v>
      </c>
      <c r="G198" s="57" t="s">
        <v>301</v>
      </c>
      <c r="H198" s="56">
        <v>39381</v>
      </c>
      <c r="I198" s="54" t="s">
        <v>20</v>
      </c>
      <c r="J198" s="57"/>
      <c r="K198" s="57" t="s">
        <v>49</v>
      </c>
      <c r="L198" s="57"/>
      <c r="M198" s="51"/>
    </row>
    <row r="199" spans="1:18" x14ac:dyDescent="0.25">
      <c r="A199" s="15">
        <f t="shared" si="3"/>
        <v>2</v>
      </c>
      <c r="D199" s="54">
        <v>1120</v>
      </c>
      <c r="E199" s="54">
        <v>105919</v>
      </c>
      <c r="F199" s="53" t="s">
        <v>418</v>
      </c>
      <c r="G199" s="57" t="s">
        <v>60</v>
      </c>
      <c r="H199" s="56">
        <v>39249</v>
      </c>
      <c r="I199" s="54" t="s">
        <v>20</v>
      </c>
      <c r="J199" s="53"/>
      <c r="K199" s="57" t="s">
        <v>53</v>
      </c>
      <c r="L199" s="57"/>
      <c r="M199" s="51"/>
    </row>
    <row r="200" spans="1:18" hidden="1" x14ac:dyDescent="0.25">
      <c r="A200" s="15">
        <f t="shared" si="3"/>
        <v>2</v>
      </c>
      <c r="D200" s="54">
        <v>428</v>
      </c>
      <c r="E200" s="54">
        <v>105031</v>
      </c>
      <c r="F200" s="53" t="s">
        <v>418</v>
      </c>
      <c r="G200" s="57" t="s">
        <v>243</v>
      </c>
      <c r="H200" s="56">
        <v>39003</v>
      </c>
      <c r="I200" s="54" t="s">
        <v>20</v>
      </c>
      <c r="J200" s="57"/>
      <c r="K200" s="57" t="s">
        <v>234</v>
      </c>
      <c r="L200" s="57"/>
      <c r="M200" s="51"/>
    </row>
    <row r="201" spans="1:18" x14ac:dyDescent="0.25">
      <c r="A201" s="15">
        <f t="shared" si="3"/>
        <v>2</v>
      </c>
      <c r="D201" s="53">
        <v>5607</v>
      </c>
      <c r="E201" s="53">
        <v>102059</v>
      </c>
      <c r="F201" s="53" t="s">
        <v>418</v>
      </c>
      <c r="G201" s="55" t="s">
        <v>432</v>
      </c>
      <c r="H201" s="56" t="e">
        <f>+#REF!</f>
        <v>#REF!</v>
      </c>
      <c r="I201" s="53" t="s">
        <v>20</v>
      </c>
      <c r="J201" s="53"/>
      <c r="K201" s="57" t="s">
        <v>53</v>
      </c>
      <c r="L201" s="159" t="s">
        <v>434</v>
      </c>
      <c r="M201" s="51">
        <f>5+2.5</f>
        <v>7.5</v>
      </c>
    </row>
    <row r="202" spans="1:18" x14ac:dyDescent="0.25">
      <c r="A202" s="15">
        <f t="shared" si="3"/>
        <v>2</v>
      </c>
      <c r="D202" s="54">
        <v>444</v>
      </c>
      <c r="E202" s="54">
        <v>104336</v>
      </c>
      <c r="F202" s="53" t="s">
        <v>418</v>
      </c>
      <c r="G202" s="57" t="s">
        <v>65</v>
      </c>
      <c r="H202" s="56">
        <v>38726</v>
      </c>
      <c r="I202" s="54" t="s">
        <v>20</v>
      </c>
      <c r="J202" s="53"/>
      <c r="K202" s="57" t="s">
        <v>53</v>
      </c>
      <c r="L202" s="57"/>
      <c r="M202" s="51"/>
    </row>
    <row r="203" spans="1:18" hidden="1" x14ac:dyDescent="0.25">
      <c r="A203" s="15">
        <f t="shared" si="3"/>
        <v>2</v>
      </c>
      <c r="D203" s="54">
        <v>893</v>
      </c>
      <c r="E203" s="54">
        <v>103073</v>
      </c>
      <c r="F203" s="53" t="s">
        <v>418</v>
      </c>
      <c r="G203" s="57" t="s">
        <v>155</v>
      </c>
      <c r="H203" s="56">
        <v>38918</v>
      </c>
      <c r="I203" s="54" t="s">
        <v>20</v>
      </c>
      <c r="J203" s="57"/>
      <c r="K203" s="57" t="s">
        <v>48</v>
      </c>
      <c r="L203" s="57"/>
      <c r="M203" s="51"/>
    </row>
    <row r="204" spans="1:18" hidden="1" x14ac:dyDescent="0.25">
      <c r="A204" s="15">
        <f t="shared" si="3"/>
        <v>2</v>
      </c>
      <c r="D204" s="54">
        <v>1241</v>
      </c>
      <c r="E204" s="54">
        <v>106141</v>
      </c>
      <c r="F204" s="53" t="s">
        <v>418</v>
      </c>
      <c r="G204" s="57" t="s">
        <v>392</v>
      </c>
      <c r="H204" s="56">
        <v>38726</v>
      </c>
      <c r="I204" s="54" t="s">
        <v>20</v>
      </c>
      <c r="J204" s="57" t="s">
        <v>313</v>
      </c>
      <c r="K204" s="57" t="s">
        <v>42</v>
      </c>
      <c r="L204" s="57"/>
      <c r="M204" s="51"/>
    </row>
    <row r="205" spans="1:18" hidden="1" x14ac:dyDescent="0.25">
      <c r="A205" s="15">
        <f t="shared" si="3"/>
        <v>2</v>
      </c>
      <c r="D205" s="54">
        <v>609</v>
      </c>
      <c r="E205" s="54">
        <v>104484</v>
      </c>
      <c r="F205" s="53" t="s">
        <v>418</v>
      </c>
      <c r="G205" s="57" t="s">
        <v>152</v>
      </c>
      <c r="H205" s="56">
        <v>39235</v>
      </c>
      <c r="I205" s="54" t="s">
        <v>20</v>
      </c>
      <c r="J205" s="57"/>
      <c r="K205" s="57" t="s">
        <v>48</v>
      </c>
      <c r="L205" s="57"/>
      <c r="M205" s="52"/>
    </row>
    <row r="206" spans="1:18" hidden="1" x14ac:dyDescent="0.25">
      <c r="A206" s="15">
        <f t="shared" si="3"/>
        <v>2</v>
      </c>
      <c r="D206" s="54">
        <v>1235</v>
      </c>
      <c r="E206" s="54">
        <v>106135</v>
      </c>
      <c r="F206" s="53" t="s">
        <v>418</v>
      </c>
      <c r="G206" s="57" t="s">
        <v>396</v>
      </c>
      <c r="H206" s="56">
        <v>39305</v>
      </c>
      <c r="I206" s="54" t="s">
        <v>20</v>
      </c>
      <c r="J206" s="57" t="s">
        <v>313</v>
      </c>
      <c r="K206" s="57" t="s">
        <v>42</v>
      </c>
      <c r="L206" s="57"/>
      <c r="M206" s="51"/>
    </row>
    <row r="207" spans="1:18" hidden="1" x14ac:dyDescent="0.25">
      <c r="A207" s="15">
        <f t="shared" si="3"/>
        <v>2</v>
      </c>
      <c r="D207" s="54">
        <v>833</v>
      </c>
      <c r="E207" s="54">
        <v>103057</v>
      </c>
      <c r="F207" s="53" t="s">
        <v>418</v>
      </c>
      <c r="G207" s="57" t="s">
        <v>116</v>
      </c>
      <c r="H207" s="56">
        <v>38740</v>
      </c>
      <c r="I207" s="54" t="s">
        <v>20</v>
      </c>
      <c r="J207" s="57"/>
      <c r="K207" s="57" t="s">
        <v>71</v>
      </c>
      <c r="L207" s="57"/>
      <c r="M207" s="51"/>
    </row>
    <row r="208" spans="1:18" hidden="1" x14ac:dyDescent="0.25">
      <c r="A208" s="15">
        <f t="shared" si="3"/>
        <v>2</v>
      </c>
      <c r="D208" s="54">
        <v>634</v>
      </c>
      <c r="E208" s="54">
        <v>102025</v>
      </c>
      <c r="F208" s="53" t="s">
        <v>418</v>
      </c>
      <c r="G208" s="57" t="s">
        <v>241</v>
      </c>
      <c r="H208" s="56">
        <v>39169</v>
      </c>
      <c r="I208" s="54" t="s">
        <v>20</v>
      </c>
      <c r="J208" s="57"/>
      <c r="K208" s="57" t="s">
        <v>234</v>
      </c>
      <c r="L208" s="57"/>
      <c r="M208" s="51"/>
    </row>
    <row r="209" spans="1:15" hidden="1" x14ac:dyDescent="0.25">
      <c r="A209" s="15">
        <f t="shared" si="3"/>
        <v>2</v>
      </c>
      <c r="D209" s="54">
        <v>1126</v>
      </c>
      <c r="E209" s="54">
        <v>105931</v>
      </c>
      <c r="F209" s="53" t="s">
        <v>418</v>
      </c>
      <c r="G209" s="57" t="s">
        <v>201</v>
      </c>
      <c r="H209" s="56">
        <v>38869</v>
      </c>
      <c r="I209" s="54" t="s">
        <v>20</v>
      </c>
      <c r="J209" s="57"/>
      <c r="K209" s="57" t="s">
        <v>47</v>
      </c>
      <c r="L209" s="57"/>
      <c r="M209" s="51"/>
    </row>
    <row r="210" spans="1:15" hidden="1" x14ac:dyDescent="0.25">
      <c r="A210" s="15">
        <f t="shared" si="3"/>
        <v>2</v>
      </c>
      <c r="D210" s="54">
        <v>332</v>
      </c>
      <c r="E210" s="54">
        <v>104883</v>
      </c>
      <c r="F210" s="53" t="s">
        <v>418</v>
      </c>
      <c r="G210" s="57" t="s">
        <v>239</v>
      </c>
      <c r="H210" s="56">
        <v>39400</v>
      </c>
      <c r="I210" s="54" t="s">
        <v>20</v>
      </c>
      <c r="J210" s="57"/>
      <c r="K210" s="57" t="s">
        <v>234</v>
      </c>
      <c r="L210" s="57"/>
      <c r="M210" s="52"/>
    </row>
    <row r="211" spans="1:15" hidden="1" x14ac:dyDescent="0.25">
      <c r="A211" s="15">
        <f t="shared" si="3"/>
        <v>2</v>
      </c>
      <c r="D211" s="54">
        <v>799</v>
      </c>
      <c r="E211" s="54">
        <v>102291</v>
      </c>
      <c r="F211" s="53" t="s">
        <v>418</v>
      </c>
      <c r="G211" s="57" t="s">
        <v>149</v>
      </c>
      <c r="H211" s="56">
        <v>39398</v>
      </c>
      <c r="I211" s="54" t="s">
        <v>20</v>
      </c>
      <c r="J211" s="57"/>
      <c r="K211" s="57" t="s">
        <v>48</v>
      </c>
      <c r="L211" s="57"/>
      <c r="M211" s="51"/>
    </row>
    <row r="212" spans="1:15" hidden="1" x14ac:dyDescent="0.25">
      <c r="A212" s="15">
        <f t="shared" si="3"/>
        <v>2</v>
      </c>
      <c r="D212" s="54">
        <v>1309</v>
      </c>
      <c r="E212" s="54">
        <v>105346</v>
      </c>
      <c r="F212" s="53" t="s">
        <v>418</v>
      </c>
      <c r="G212" s="57" t="s">
        <v>324</v>
      </c>
      <c r="H212" s="56">
        <v>39219</v>
      </c>
      <c r="I212" s="54" t="s">
        <v>20</v>
      </c>
      <c r="J212" s="57" t="s">
        <v>313</v>
      </c>
      <c r="K212" s="57" t="s">
        <v>44</v>
      </c>
      <c r="L212" s="57"/>
      <c r="M212" s="51"/>
    </row>
    <row r="213" spans="1:15" hidden="1" x14ac:dyDescent="0.25">
      <c r="A213" s="15">
        <f t="shared" si="3"/>
        <v>2</v>
      </c>
      <c r="D213" s="71">
        <v>330</v>
      </c>
      <c r="E213" s="71">
        <v>104882</v>
      </c>
      <c r="F213" s="16" t="s">
        <v>418</v>
      </c>
      <c r="G213" s="34" t="s">
        <v>245</v>
      </c>
      <c r="H213" s="136">
        <v>38929</v>
      </c>
      <c r="I213" s="71" t="s">
        <v>20</v>
      </c>
      <c r="J213" s="34"/>
      <c r="K213" s="34" t="s">
        <v>234</v>
      </c>
      <c r="L213" s="34"/>
      <c r="M213" s="148"/>
    </row>
    <row r="214" spans="1:15" x14ac:dyDescent="0.25">
      <c r="A214" s="15">
        <f t="shared" si="3"/>
        <v>2</v>
      </c>
      <c r="D214" s="54">
        <v>460</v>
      </c>
      <c r="E214" s="54">
        <v>104344</v>
      </c>
      <c r="F214" s="53" t="s">
        <v>418</v>
      </c>
      <c r="G214" s="57" t="s">
        <v>61</v>
      </c>
      <c r="H214" s="56">
        <v>39121</v>
      </c>
      <c r="I214" s="54" t="s">
        <v>20</v>
      </c>
      <c r="J214" s="53"/>
      <c r="K214" s="57" t="s">
        <v>53</v>
      </c>
      <c r="L214" s="57"/>
      <c r="M214" s="52"/>
    </row>
    <row r="215" spans="1:15" hidden="1" x14ac:dyDescent="0.25">
      <c r="A215" s="15">
        <f t="shared" si="3"/>
        <v>2</v>
      </c>
      <c r="D215" s="54">
        <v>197</v>
      </c>
      <c r="E215" s="54">
        <v>103325</v>
      </c>
      <c r="F215" s="53" t="s">
        <v>418</v>
      </c>
      <c r="G215" s="57" t="s">
        <v>303</v>
      </c>
      <c r="H215" s="56">
        <v>38850</v>
      </c>
      <c r="I215" s="54" t="s">
        <v>20</v>
      </c>
      <c r="J215" s="57"/>
      <c r="K215" s="57" t="s">
        <v>49</v>
      </c>
      <c r="L215" s="57"/>
      <c r="M215" s="51"/>
    </row>
    <row r="216" spans="1:15" hidden="1" x14ac:dyDescent="0.25">
      <c r="A216" s="15">
        <f t="shared" si="3"/>
        <v>2</v>
      </c>
      <c r="D216" s="54">
        <v>1314</v>
      </c>
      <c r="E216" s="54">
        <v>105357</v>
      </c>
      <c r="F216" s="53" t="s">
        <v>418</v>
      </c>
      <c r="G216" s="57" t="s">
        <v>325</v>
      </c>
      <c r="H216" s="56">
        <v>39124</v>
      </c>
      <c r="I216" s="54" t="s">
        <v>20</v>
      </c>
      <c r="J216" s="57" t="s">
        <v>313</v>
      </c>
      <c r="K216" s="57" t="s">
        <v>44</v>
      </c>
      <c r="L216" s="57"/>
      <c r="M216" s="51"/>
    </row>
    <row r="217" spans="1:15" hidden="1" x14ac:dyDescent="0.25">
      <c r="A217" s="15">
        <f t="shared" si="3"/>
        <v>2</v>
      </c>
      <c r="D217" s="54">
        <v>41</v>
      </c>
      <c r="E217" s="54">
        <v>103154</v>
      </c>
      <c r="F217" s="53" t="s">
        <v>418</v>
      </c>
      <c r="G217" s="57" t="s">
        <v>112</v>
      </c>
      <c r="H217" s="56">
        <v>38828</v>
      </c>
      <c r="I217" s="54" t="s">
        <v>20</v>
      </c>
      <c r="J217" s="57"/>
      <c r="K217" s="57" t="s">
        <v>71</v>
      </c>
      <c r="L217" s="57"/>
      <c r="M217" s="51"/>
    </row>
    <row r="218" spans="1:15" s="135" customFormat="1" x14ac:dyDescent="0.25">
      <c r="A218" s="15">
        <f t="shared" si="3"/>
        <v>2</v>
      </c>
      <c r="B218" s="15"/>
      <c r="C218" s="16"/>
      <c r="D218" s="54">
        <v>983</v>
      </c>
      <c r="E218" s="54">
        <v>104072</v>
      </c>
      <c r="F218" s="53" t="s">
        <v>418</v>
      </c>
      <c r="G218" s="57" t="s">
        <v>59</v>
      </c>
      <c r="H218" s="56">
        <v>39409</v>
      </c>
      <c r="I218" s="54" t="s">
        <v>20</v>
      </c>
      <c r="J218" s="53"/>
      <c r="K218" s="57" t="s">
        <v>53</v>
      </c>
      <c r="L218" s="57"/>
      <c r="M218" s="51"/>
      <c r="N218" s="135" t="s">
        <v>444</v>
      </c>
      <c r="O218" s="135" t="s">
        <v>444</v>
      </c>
    </row>
    <row r="219" spans="1:15" hidden="1" x14ac:dyDescent="0.25">
      <c r="A219" s="15">
        <f t="shared" si="3"/>
        <v>2</v>
      </c>
      <c r="D219" s="54">
        <v>289</v>
      </c>
      <c r="E219" s="54">
        <v>105003</v>
      </c>
      <c r="F219" s="53" t="s">
        <v>418</v>
      </c>
      <c r="G219" s="57" t="s">
        <v>304</v>
      </c>
      <c r="H219" s="56">
        <v>38813</v>
      </c>
      <c r="I219" s="54" t="s">
        <v>20</v>
      </c>
      <c r="J219" s="57"/>
      <c r="K219" s="57" t="s">
        <v>49</v>
      </c>
      <c r="L219" s="57"/>
      <c r="M219" s="51"/>
    </row>
    <row r="220" spans="1:15" hidden="1" x14ac:dyDescent="0.25">
      <c r="A220" s="15">
        <f t="shared" si="3"/>
        <v>2</v>
      </c>
      <c r="D220" s="54">
        <v>980</v>
      </c>
      <c r="E220" s="54">
        <v>103102</v>
      </c>
      <c r="F220" s="53" t="s">
        <v>418</v>
      </c>
      <c r="G220" s="57" t="s">
        <v>202</v>
      </c>
      <c r="H220" s="56">
        <v>38847</v>
      </c>
      <c r="I220" s="54" t="s">
        <v>20</v>
      </c>
      <c r="J220" s="57"/>
      <c r="K220" s="57" t="s">
        <v>47</v>
      </c>
      <c r="L220" s="57"/>
      <c r="M220" s="51"/>
    </row>
    <row r="221" spans="1:15" hidden="1" x14ac:dyDescent="0.25">
      <c r="A221" s="15">
        <f t="shared" si="3"/>
        <v>2</v>
      </c>
      <c r="D221" s="54">
        <v>489</v>
      </c>
      <c r="E221" s="54">
        <v>104354</v>
      </c>
      <c r="F221" s="53" t="s">
        <v>418</v>
      </c>
      <c r="G221" s="57" t="s">
        <v>108</v>
      </c>
      <c r="H221" s="56">
        <v>38973</v>
      </c>
      <c r="I221" s="54" t="s">
        <v>20</v>
      </c>
      <c r="J221" s="57"/>
      <c r="K221" s="57" t="s">
        <v>71</v>
      </c>
      <c r="L221" s="57"/>
      <c r="M221" s="51"/>
    </row>
    <row r="222" spans="1:15" x14ac:dyDescent="0.25">
      <c r="A222" s="15">
        <f t="shared" si="3"/>
        <v>2</v>
      </c>
      <c r="D222" s="54">
        <v>573</v>
      </c>
      <c r="E222" s="54">
        <v>102079</v>
      </c>
      <c r="F222" s="53" t="s">
        <v>418</v>
      </c>
      <c r="G222" s="57" t="s">
        <v>62</v>
      </c>
      <c r="H222" s="56">
        <v>39111</v>
      </c>
      <c r="I222" s="54" t="s">
        <v>20</v>
      </c>
      <c r="J222" s="53"/>
      <c r="K222" s="57" t="s">
        <v>53</v>
      </c>
      <c r="L222" s="57"/>
      <c r="M222" s="52"/>
    </row>
    <row r="223" spans="1:15" hidden="1" x14ac:dyDescent="0.25">
      <c r="A223" s="15">
        <f t="shared" si="3"/>
        <v>2</v>
      </c>
      <c r="D223" s="54">
        <v>333</v>
      </c>
      <c r="E223" s="54">
        <v>104884</v>
      </c>
      <c r="F223" s="53" t="s">
        <v>418</v>
      </c>
      <c r="G223" s="57" t="s">
        <v>246</v>
      </c>
      <c r="H223" s="56">
        <v>38812</v>
      </c>
      <c r="I223" s="54" t="s">
        <v>20</v>
      </c>
      <c r="J223" s="57"/>
      <c r="K223" s="57" t="s">
        <v>234</v>
      </c>
      <c r="L223" s="57"/>
      <c r="M223" s="51"/>
    </row>
    <row r="224" spans="1:15" hidden="1" x14ac:dyDescent="0.25">
      <c r="A224" s="15">
        <f t="shared" si="3"/>
        <v>2</v>
      </c>
      <c r="D224" s="54">
        <v>875</v>
      </c>
      <c r="E224" s="54">
        <v>102370</v>
      </c>
      <c r="F224" s="53" t="s">
        <v>418</v>
      </c>
      <c r="G224" s="57" t="s">
        <v>289</v>
      </c>
      <c r="H224" s="56">
        <v>39343</v>
      </c>
      <c r="I224" s="54" t="s">
        <v>20</v>
      </c>
      <c r="J224" s="57"/>
      <c r="K224" s="57" t="s">
        <v>49</v>
      </c>
      <c r="L224" s="57"/>
      <c r="M224" s="51"/>
    </row>
    <row r="225" spans="1:15" hidden="1" x14ac:dyDescent="0.25">
      <c r="A225" s="15">
        <f t="shared" si="3"/>
        <v>2</v>
      </c>
      <c r="D225" s="54">
        <v>379</v>
      </c>
      <c r="E225" s="54">
        <v>100720</v>
      </c>
      <c r="F225" s="53" t="s">
        <v>418</v>
      </c>
      <c r="G225" s="57" t="s">
        <v>109</v>
      </c>
      <c r="H225" s="56">
        <v>38881</v>
      </c>
      <c r="I225" s="54" t="s">
        <v>20</v>
      </c>
      <c r="J225" s="57"/>
      <c r="K225" s="57" t="s">
        <v>71</v>
      </c>
      <c r="L225" s="57"/>
      <c r="M225" s="51"/>
    </row>
    <row r="226" spans="1:15" hidden="1" x14ac:dyDescent="0.25">
      <c r="A226" s="15">
        <f t="shared" si="3"/>
        <v>2</v>
      </c>
      <c r="B226" s="135"/>
      <c r="D226" s="54">
        <v>791</v>
      </c>
      <c r="E226" s="54">
        <v>103815</v>
      </c>
      <c r="F226" s="54" t="s">
        <v>419</v>
      </c>
      <c r="G226" s="57" t="s">
        <v>206</v>
      </c>
      <c r="H226" s="56">
        <v>38077</v>
      </c>
      <c r="I226" s="54" t="s">
        <v>50</v>
      </c>
      <c r="J226" s="57"/>
      <c r="K226" s="57" t="s">
        <v>47</v>
      </c>
      <c r="L226" s="57"/>
      <c r="M226" s="52"/>
    </row>
    <row r="227" spans="1:15" hidden="1" x14ac:dyDescent="0.25">
      <c r="A227" s="15">
        <f t="shared" si="3"/>
        <v>2</v>
      </c>
      <c r="B227" s="135"/>
      <c r="D227" s="54">
        <v>5314</v>
      </c>
      <c r="E227" s="54" t="s">
        <v>311</v>
      </c>
      <c r="F227" s="54" t="s">
        <v>419</v>
      </c>
      <c r="G227" s="57" t="s">
        <v>357</v>
      </c>
      <c r="H227" s="56">
        <v>38244</v>
      </c>
      <c r="I227" s="54" t="s">
        <v>50</v>
      </c>
      <c r="J227" s="57" t="s">
        <v>330</v>
      </c>
      <c r="K227" s="57" t="s">
        <v>404</v>
      </c>
      <c r="L227" s="57" t="s">
        <v>430</v>
      </c>
      <c r="M227" s="72">
        <v>2.5</v>
      </c>
    </row>
    <row r="228" spans="1:15" hidden="1" x14ac:dyDescent="0.25">
      <c r="A228" s="15">
        <f t="shared" si="3"/>
        <v>2</v>
      </c>
      <c r="D228" s="54">
        <v>655</v>
      </c>
      <c r="E228" s="54">
        <v>103096</v>
      </c>
      <c r="F228" s="54" t="s">
        <v>419</v>
      </c>
      <c r="G228" s="57" t="s">
        <v>203</v>
      </c>
      <c r="H228" s="56">
        <v>38693</v>
      </c>
      <c r="I228" s="54" t="s">
        <v>50</v>
      </c>
      <c r="J228" s="57"/>
      <c r="K228" s="57" t="s">
        <v>47</v>
      </c>
      <c r="L228" s="57"/>
      <c r="M228" s="52"/>
    </row>
    <row r="229" spans="1:15" hidden="1" x14ac:dyDescent="0.25">
      <c r="A229" s="15">
        <f t="shared" si="3"/>
        <v>2</v>
      </c>
      <c r="D229" s="54">
        <v>177</v>
      </c>
      <c r="E229" s="54">
        <v>100447</v>
      </c>
      <c r="F229" s="54" t="s">
        <v>419</v>
      </c>
      <c r="G229" s="57" t="s">
        <v>388</v>
      </c>
      <c r="H229" s="56">
        <v>38348</v>
      </c>
      <c r="I229" s="54" t="s">
        <v>50</v>
      </c>
      <c r="J229" s="57" t="s">
        <v>313</v>
      </c>
      <c r="K229" s="57" t="s">
        <v>42</v>
      </c>
      <c r="L229" s="57"/>
      <c r="M229" s="51"/>
    </row>
    <row r="230" spans="1:15" hidden="1" x14ac:dyDescent="0.25">
      <c r="A230" s="15">
        <f t="shared" si="3"/>
        <v>2</v>
      </c>
      <c r="B230" s="135"/>
      <c r="D230" s="54">
        <v>5315</v>
      </c>
      <c r="E230" s="54" t="s">
        <v>311</v>
      </c>
      <c r="F230" s="54" t="s">
        <v>419</v>
      </c>
      <c r="G230" s="57" t="s">
        <v>362</v>
      </c>
      <c r="H230" s="56">
        <v>38244</v>
      </c>
      <c r="I230" s="54" t="s">
        <v>50</v>
      </c>
      <c r="J230" s="57" t="s">
        <v>330</v>
      </c>
      <c r="K230" s="57" t="s">
        <v>404</v>
      </c>
      <c r="L230" s="57" t="s">
        <v>430</v>
      </c>
      <c r="M230" s="72">
        <v>2.5</v>
      </c>
      <c r="N230" s="135" t="s">
        <v>444</v>
      </c>
      <c r="O230" s="135" t="s">
        <v>444</v>
      </c>
    </row>
    <row r="231" spans="1:15" hidden="1" x14ac:dyDescent="0.25">
      <c r="A231" s="15">
        <f t="shared" si="3"/>
        <v>2</v>
      </c>
      <c r="D231" s="54">
        <v>448</v>
      </c>
      <c r="E231" s="54">
        <v>105035</v>
      </c>
      <c r="F231" s="54" t="s">
        <v>419</v>
      </c>
      <c r="G231" s="57" t="s">
        <v>251</v>
      </c>
      <c r="H231" s="56">
        <v>38295</v>
      </c>
      <c r="I231" s="54" t="s">
        <v>50</v>
      </c>
      <c r="J231" s="57"/>
      <c r="K231" s="57" t="s">
        <v>234</v>
      </c>
      <c r="L231" s="57"/>
      <c r="M231" s="51"/>
    </row>
    <row r="232" spans="1:15" hidden="1" x14ac:dyDescent="0.25">
      <c r="A232" s="15">
        <f t="shared" si="3"/>
        <v>2</v>
      </c>
      <c r="D232" s="54">
        <v>873</v>
      </c>
      <c r="E232" s="54">
        <v>102369</v>
      </c>
      <c r="F232" s="54" t="s">
        <v>419</v>
      </c>
      <c r="G232" s="57" t="s">
        <v>305</v>
      </c>
      <c r="H232" s="56">
        <v>38646</v>
      </c>
      <c r="I232" s="54" t="s">
        <v>50</v>
      </c>
      <c r="J232" s="57"/>
      <c r="K232" s="57" t="s">
        <v>49</v>
      </c>
      <c r="L232" s="57"/>
      <c r="M232" s="51"/>
    </row>
    <row r="233" spans="1:15" hidden="1" x14ac:dyDescent="0.25">
      <c r="A233" s="15">
        <f t="shared" si="3"/>
        <v>2</v>
      </c>
      <c r="D233" s="54">
        <v>244</v>
      </c>
      <c r="E233" s="54">
        <v>101311</v>
      </c>
      <c r="F233" s="54" t="s">
        <v>419</v>
      </c>
      <c r="G233" s="57" t="s">
        <v>322</v>
      </c>
      <c r="H233" s="56">
        <v>38692</v>
      </c>
      <c r="I233" s="54" t="s">
        <v>50</v>
      </c>
      <c r="J233" s="57" t="s">
        <v>313</v>
      </c>
      <c r="K233" s="57" t="s">
        <v>44</v>
      </c>
      <c r="L233" s="57"/>
      <c r="M233" s="51"/>
    </row>
    <row r="234" spans="1:15" hidden="1" x14ac:dyDescent="0.25">
      <c r="A234" s="15">
        <f t="shared" si="3"/>
        <v>2</v>
      </c>
      <c r="D234" s="54">
        <v>415</v>
      </c>
      <c r="E234" s="54">
        <v>100762</v>
      </c>
      <c r="F234" s="54" t="s">
        <v>419</v>
      </c>
      <c r="G234" s="57" t="s">
        <v>170</v>
      </c>
      <c r="H234" s="56">
        <v>38229</v>
      </c>
      <c r="I234" s="54" t="s">
        <v>50</v>
      </c>
      <c r="J234" s="57"/>
      <c r="K234" s="57" t="s">
        <v>48</v>
      </c>
      <c r="L234" s="57"/>
      <c r="M234" s="51"/>
    </row>
    <row r="235" spans="1:15" hidden="1" x14ac:dyDescent="0.25">
      <c r="A235" s="15">
        <f t="shared" si="3"/>
        <v>2</v>
      </c>
      <c r="D235" s="54">
        <v>264</v>
      </c>
      <c r="E235" s="54">
        <v>104803</v>
      </c>
      <c r="F235" s="54" t="s">
        <v>419</v>
      </c>
      <c r="G235" s="57" t="s">
        <v>306</v>
      </c>
      <c r="H235" s="56">
        <v>38321</v>
      </c>
      <c r="I235" s="54" t="s">
        <v>50</v>
      </c>
      <c r="J235" s="57"/>
      <c r="K235" s="57" t="s">
        <v>49</v>
      </c>
      <c r="L235" s="57"/>
      <c r="M235" s="51"/>
    </row>
    <row r="236" spans="1:15" hidden="1" x14ac:dyDescent="0.25">
      <c r="A236" s="15">
        <f t="shared" si="3"/>
        <v>2</v>
      </c>
      <c r="D236" s="54">
        <v>486</v>
      </c>
      <c r="E236" s="54">
        <v>105072</v>
      </c>
      <c r="F236" s="54" t="s">
        <v>419</v>
      </c>
      <c r="G236" s="57" t="s">
        <v>352</v>
      </c>
      <c r="H236" s="56">
        <v>38328</v>
      </c>
      <c r="I236" s="54" t="s">
        <v>50</v>
      </c>
      <c r="J236" s="57" t="s">
        <v>313</v>
      </c>
      <c r="K236" s="57" t="s">
        <v>39</v>
      </c>
      <c r="L236" s="57"/>
      <c r="M236" s="51"/>
    </row>
    <row r="237" spans="1:15" hidden="1" x14ac:dyDescent="0.25">
      <c r="A237" s="15">
        <f t="shared" si="3"/>
        <v>2</v>
      </c>
      <c r="D237" s="54">
        <v>226</v>
      </c>
      <c r="E237" s="54">
        <v>104193</v>
      </c>
      <c r="F237" s="54" t="s">
        <v>419</v>
      </c>
      <c r="G237" s="57" t="s">
        <v>247</v>
      </c>
      <c r="H237" s="56">
        <v>38632</v>
      </c>
      <c r="I237" s="54" t="s">
        <v>50</v>
      </c>
      <c r="J237" s="57"/>
      <c r="K237" s="57" t="s">
        <v>234</v>
      </c>
      <c r="L237" s="57"/>
      <c r="M237" s="51"/>
    </row>
    <row r="238" spans="1:15" hidden="1" x14ac:dyDescent="0.25">
      <c r="A238" s="15">
        <f t="shared" si="3"/>
        <v>2</v>
      </c>
      <c r="B238" s="135"/>
      <c r="D238" s="53">
        <v>5410</v>
      </c>
      <c r="E238" s="53"/>
      <c r="F238" s="54" t="s">
        <v>419</v>
      </c>
      <c r="G238" s="57" t="s">
        <v>259</v>
      </c>
      <c r="H238" s="56">
        <v>37992</v>
      </c>
      <c r="I238" s="54" t="s">
        <v>50</v>
      </c>
      <c r="J238" s="53"/>
      <c r="K238" s="51" t="s">
        <v>267</v>
      </c>
      <c r="L238" s="51" t="s">
        <v>430</v>
      </c>
      <c r="M238" s="72">
        <v>2.5</v>
      </c>
    </row>
    <row r="239" spans="1:15" hidden="1" x14ac:dyDescent="0.25">
      <c r="A239" s="15">
        <f t="shared" si="3"/>
        <v>2</v>
      </c>
      <c r="D239" s="54">
        <v>1034</v>
      </c>
      <c r="E239" s="54">
        <v>105702</v>
      </c>
      <c r="F239" s="54" t="s">
        <v>419</v>
      </c>
      <c r="G239" s="57" t="s">
        <v>377</v>
      </c>
      <c r="H239" s="56">
        <v>38529</v>
      </c>
      <c r="I239" s="54" t="s">
        <v>50</v>
      </c>
      <c r="J239" s="57" t="s">
        <v>313</v>
      </c>
      <c r="K239" s="57" t="s">
        <v>42</v>
      </c>
      <c r="L239" s="57"/>
      <c r="M239" s="51"/>
    </row>
    <row r="240" spans="1:15" hidden="1" x14ac:dyDescent="0.25">
      <c r="A240" s="15">
        <f t="shared" si="3"/>
        <v>2</v>
      </c>
      <c r="D240" s="54">
        <v>474</v>
      </c>
      <c r="E240" s="54">
        <v>105053</v>
      </c>
      <c r="F240" s="54" t="s">
        <v>419</v>
      </c>
      <c r="G240" s="57" t="s">
        <v>248</v>
      </c>
      <c r="H240" s="56">
        <v>38596</v>
      </c>
      <c r="I240" s="54" t="s">
        <v>50</v>
      </c>
      <c r="J240" s="57"/>
      <c r="K240" s="57" t="s">
        <v>234</v>
      </c>
      <c r="L240" s="57"/>
      <c r="M240" s="51"/>
    </row>
    <row r="241" spans="1:22" x14ac:dyDescent="0.25">
      <c r="A241" s="15">
        <f t="shared" si="3"/>
        <v>2</v>
      </c>
      <c r="D241" s="54">
        <v>700</v>
      </c>
      <c r="E241" s="54">
        <v>102075</v>
      </c>
      <c r="F241" s="54" t="s">
        <v>419</v>
      </c>
      <c r="G241" s="57" t="s">
        <v>67</v>
      </c>
      <c r="H241" s="56">
        <v>38469</v>
      </c>
      <c r="I241" s="54" t="s">
        <v>50</v>
      </c>
      <c r="J241" s="53"/>
      <c r="K241" s="57" t="s">
        <v>53</v>
      </c>
      <c r="L241" s="57"/>
      <c r="M241" s="51"/>
    </row>
    <row r="242" spans="1:22" hidden="1" x14ac:dyDescent="0.25">
      <c r="A242" s="15">
        <f t="shared" si="3"/>
        <v>2</v>
      </c>
      <c r="D242" s="54">
        <v>1047</v>
      </c>
      <c r="E242" s="54">
        <v>105677</v>
      </c>
      <c r="F242" s="54" t="s">
        <v>419</v>
      </c>
      <c r="G242" s="57" t="s">
        <v>165</v>
      </c>
      <c r="H242" s="56">
        <v>38446</v>
      </c>
      <c r="I242" s="54" t="s">
        <v>50</v>
      </c>
      <c r="J242" s="57"/>
      <c r="K242" s="57" t="s">
        <v>48</v>
      </c>
      <c r="L242" s="57"/>
      <c r="M242" s="51"/>
    </row>
    <row r="243" spans="1:22" hidden="1" x14ac:dyDescent="0.25">
      <c r="A243" s="15">
        <f t="shared" si="3"/>
        <v>2</v>
      </c>
      <c r="D243" s="54">
        <v>1311</v>
      </c>
      <c r="E243" s="54">
        <v>105354</v>
      </c>
      <c r="F243" s="54" t="s">
        <v>419</v>
      </c>
      <c r="G243" s="57" t="s">
        <v>168</v>
      </c>
      <c r="H243" s="56">
        <v>38316</v>
      </c>
      <c r="I243" s="54" t="s">
        <v>50</v>
      </c>
      <c r="J243" s="57"/>
      <c r="K243" s="57" t="s">
        <v>48</v>
      </c>
      <c r="L243" s="57"/>
      <c r="M243" s="52"/>
      <c r="N243" s="149"/>
      <c r="O243" s="150"/>
      <c r="P243" s="67"/>
      <c r="Q243" s="67"/>
      <c r="R243" s="68" t="s">
        <v>408</v>
      </c>
      <c r="S243" s="67" t="s">
        <v>409</v>
      </c>
      <c r="T243" s="67"/>
      <c r="U243" s="67"/>
      <c r="V243" s="68" t="s">
        <v>412</v>
      </c>
    </row>
    <row r="244" spans="1:22" hidden="1" x14ac:dyDescent="0.25">
      <c r="A244" s="15">
        <f t="shared" si="3"/>
        <v>2</v>
      </c>
      <c r="D244" s="54">
        <v>794</v>
      </c>
      <c r="E244" s="54">
        <v>104585</v>
      </c>
      <c r="F244" s="54" t="s">
        <v>419</v>
      </c>
      <c r="G244" s="57" t="s">
        <v>309</v>
      </c>
      <c r="H244" s="56">
        <v>38014</v>
      </c>
      <c r="I244" s="54" t="s">
        <v>50</v>
      </c>
      <c r="J244" s="57"/>
      <c r="K244" s="57" t="s">
        <v>49</v>
      </c>
      <c r="L244" s="57"/>
      <c r="M244" s="52"/>
      <c r="N244" s="151"/>
      <c r="P244" s="68"/>
      <c r="Q244" s="274" t="s">
        <v>410</v>
      </c>
      <c r="R244" s="274"/>
      <c r="S244" s="274"/>
      <c r="T244" s="68" t="s">
        <v>413</v>
      </c>
      <c r="U244" s="67"/>
      <c r="V244" s="68" t="s">
        <v>414</v>
      </c>
    </row>
    <row r="245" spans="1:22" hidden="1" x14ac:dyDescent="0.25">
      <c r="A245" s="15">
        <f t="shared" si="3"/>
        <v>2</v>
      </c>
      <c r="D245" s="54">
        <v>1321</v>
      </c>
      <c r="E245" s="54">
        <v>105373</v>
      </c>
      <c r="F245" s="54" t="s">
        <v>419</v>
      </c>
      <c r="G245" s="57" t="s">
        <v>250</v>
      </c>
      <c r="H245" s="56">
        <v>38414</v>
      </c>
      <c r="I245" s="54" t="s">
        <v>50</v>
      </c>
      <c r="J245" s="57"/>
      <c r="K245" s="57" t="s">
        <v>234</v>
      </c>
      <c r="L245" s="57"/>
      <c r="M245" s="51"/>
      <c r="N245" s="152"/>
      <c r="O245" s="153"/>
      <c r="P245" s="68"/>
      <c r="Q245" s="274" t="s">
        <v>411</v>
      </c>
      <c r="R245" s="274"/>
      <c r="S245" s="274"/>
      <c r="T245" s="68" t="s">
        <v>415</v>
      </c>
    </row>
    <row r="246" spans="1:22" hidden="1" x14ac:dyDescent="0.25">
      <c r="A246" s="15">
        <f t="shared" si="3"/>
        <v>2</v>
      </c>
      <c r="D246" s="54">
        <v>173</v>
      </c>
      <c r="E246" s="54">
        <v>104176</v>
      </c>
      <c r="F246" s="54" t="s">
        <v>419</v>
      </c>
      <c r="G246" s="57" t="s">
        <v>135</v>
      </c>
      <c r="H246" s="56">
        <v>38195</v>
      </c>
      <c r="I246" s="54" t="s">
        <v>50</v>
      </c>
      <c r="J246" s="57"/>
      <c r="K246" s="57" t="s">
        <v>47</v>
      </c>
      <c r="L246" s="57"/>
      <c r="M246" s="51"/>
    </row>
    <row r="247" spans="1:22" s="135" customFormat="1" hidden="1" x14ac:dyDescent="0.25">
      <c r="A247" s="15">
        <f t="shared" si="3"/>
        <v>2</v>
      </c>
      <c r="C247" s="16"/>
      <c r="D247" s="54">
        <v>5301</v>
      </c>
      <c r="E247" s="54">
        <v>104694</v>
      </c>
      <c r="F247" s="54" t="s">
        <v>419</v>
      </c>
      <c r="G247" s="57" t="s">
        <v>162</v>
      </c>
      <c r="H247" s="56">
        <v>38614</v>
      </c>
      <c r="I247" s="54" t="s">
        <v>50</v>
      </c>
      <c r="J247" s="57"/>
      <c r="K247" s="57" t="s">
        <v>48</v>
      </c>
      <c r="L247" s="57"/>
      <c r="M247" s="51"/>
    </row>
    <row r="248" spans="1:22" hidden="1" x14ac:dyDescent="0.25">
      <c r="A248" s="15">
        <f t="shared" si="3"/>
        <v>2</v>
      </c>
      <c r="D248" s="54">
        <v>233</v>
      </c>
      <c r="E248" s="54">
        <v>102225</v>
      </c>
      <c r="F248" s="54" t="s">
        <v>419</v>
      </c>
      <c r="G248" s="57" t="s">
        <v>166</v>
      </c>
      <c r="H248" s="56">
        <v>38408</v>
      </c>
      <c r="I248" s="54" t="s">
        <v>50</v>
      </c>
      <c r="J248" s="57"/>
      <c r="K248" s="57" t="s">
        <v>48</v>
      </c>
      <c r="L248" s="57"/>
      <c r="M248" s="52"/>
    </row>
    <row r="249" spans="1:22" hidden="1" x14ac:dyDescent="0.25">
      <c r="A249" s="15">
        <f t="shared" si="3"/>
        <v>2</v>
      </c>
      <c r="D249" s="54">
        <v>593</v>
      </c>
      <c r="E249" s="54">
        <v>103097</v>
      </c>
      <c r="F249" s="54" t="s">
        <v>419</v>
      </c>
      <c r="G249" s="57" t="s">
        <v>205</v>
      </c>
      <c r="H249" s="56">
        <v>38363</v>
      </c>
      <c r="I249" s="54" t="s">
        <v>50</v>
      </c>
      <c r="J249" s="57"/>
      <c r="K249" s="57" t="s">
        <v>47</v>
      </c>
      <c r="L249" s="57"/>
      <c r="M249" s="52"/>
    </row>
    <row r="250" spans="1:22" hidden="1" x14ac:dyDescent="0.25">
      <c r="A250" s="15">
        <f t="shared" si="3"/>
        <v>2</v>
      </c>
      <c r="D250" s="54">
        <v>630</v>
      </c>
      <c r="E250" s="54">
        <v>100784</v>
      </c>
      <c r="F250" s="54" t="s">
        <v>419</v>
      </c>
      <c r="G250" s="57" t="s">
        <v>164</v>
      </c>
      <c r="H250" s="56">
        <v>38530</v>
      </c>
      <c r="I250" s="54" t="s">
        <v>50</v>
      </c>
      <c r="J250" s="57"/>
      <c r="K250" s="57" t="s">
        <v>48</v>
      </c>
      <c r="L250" s="57"/>
      <c r="M250" s="52"/>
    </row>
    <row r="251" spans="1:22" hidden="1" x14ac:dyDescent="0.25">
      <c r="A251" s="15">
        <f t="shared" si="3"/>
        <v>2</v>
      </c>
      <c r="D251" s="54">
        <v>514</v>
      </c>
      <c r="E251" s="54">
        <v>100849</v>
      </c>
      <c r="F251" s="54" t="s">
        <v>419</v>
      </c>
      <c r="G251" s="57" t="s">
        <v>288</v>
      </c>
      <c r="H251" s="56">
        <v>38463</v>
      </c>
      <c r="I251" s="54" t="s">
        <v>50</v>
      </c>
      <c r="J251" s="57"/>
      <c r="K251" s="57" t="s">
        <v>49</v>
      </c>
      <c r="L251" s="57"/>
      <c r="M251" s="52"/>
    </row>
    <row r="252" spans="1:22" hidden="1" x14ac:dyDescent="0.25">
      <c r="A252" s="15">
        <f t="shared" si="3"/>
        <v>2</v>
      </c>
      <c r="D252" s="54">
        <v>227</v>
      </c>
      <c r="E252" s="54">
        <v>104194</v>
      </c>
      <c r="F252" s="54" t="s">
        <v>419</v>
      </c>
      <c r="G252" s="57" t="s">
        <v>252</v>
      </c>
      <c r="H252" s="56">
        <v>37995</v>
      </c>
      <c r="I252" s="54" t="s">
        <v>50</v>
      </c>
      <c r="J252" s="57"/>
      <c r="K252" s="57" t="s">
        <v>234</v>
      </c>
      <c r="L252" s="57"/>
      <c r="M252" s="52"/>
    </row>
    <row r="253" spans="1:22" hidden="1" x14ac:dyDescent="0.25">
      <c r="A253" s="15">
        <f t="shared" si="3"/>
        <v>2</v>
      </c>
      <c r="D253" s="54">
        <v>196</v>
      </c>
      <c r="E253" s="54">
        <v>102619</v>
      </c>
      <c r="F253" s="54" t="s">
        <v>419</v>
      </c>
      <c r="G253" s="57" t="s">
        <v>169</v>
      </c>
      <c r="H253" s="56">
        <v>38264</v>
      </c>
      <c r="I253" s="54" t="s">
        <v>50</v>
      </c>
      <c r="J253" s="57"/>
      <c r="K253" s="57" t="s">
        <v>48</v>
      </c>
      <c r="L253" s="57"/>
      <c r="M253" s="51"/>
    </row>
    <row r="254" spans="1:22" hidden="1" x14ac:dyDescent="0.25">
      <c r="A254" s="15">
        <f t="shared" si="3"/>
        <v>2</v>
      </c>
      <c r="D254" s="54">
        <v>964</v>
      </c>
      <c r="E254" s="54">
        <v>103089</v>
      </c>
      <c r="F254" s="54" t="s">
        <v>419</v>
      </c>
      <c r="G254" s="57" t="s">
        <v>167</v>
      </c>
      <c r="H254" s="56">
        <v>38326</v>
      </c>
      <c r="I254" s="54" t="s">
        <v>20</v>
      </c>
      <c r="J254" s="57"/>
      <c r="K254" s="57" t="s">
        <v>48</v>
      </c>
      <c r="L254" s="57"/>
      <c r="M254" s="59"/>
    </row>
    <row r="255" spans="1:22" hidden="1" x14ac:dyDescent="0.25">
      <c r="A255" s="15">
        <f t="shared" si="3"/>
        <v>2</v>
      </c>
      <c r="D255" s="54">
        <v>546</v>
      </c>
      <c r="E255" s="54">
        <v>100760</v>
      </c>
      <c r="F255" s="54" t="s">
        <v>419</v>
      </c>
      <c r="G255" s="57" t="s">
        <v>172</v>
      </c>
      <c r="H255" s="56">
        <v>38036</v>
      </c>
      <c r="I255" s="54" t="s">
        <v>20</v>
      </c>
      <c r="J255" s="57"/>
      <c r="K255" s="57" t="s">
        <v>48</v>
      </c>
      <c r="L255" s="57"/>
      <c r="M255" s="52"/>
    </row>
    <row r="256" spans="1:22" hidden="1" x14ac:dyDescent="0.25">
      <c r="A256" s="15">
        <f t="shared" si="3"/>
        <v>2</v>
      </c>
      <c r="D256" s="73">
        <v>544</v>
      </c>
      <c r="E256" s="73">
        <v>105112</v>
      </c>
      <c r="F256" s="54" t="s">
        <v>419</v>
      </c>
      <c r="G256" s="74" t="s">
        <v>281</v>
      </c>
      <c r="H256" s="56">
        <v>38040</v>
      </c>
      <c r="I256" s="75" t="s">
        <v>20</v>
      </c>
      <c r="J256" s="76"/>
      <c r="K256" s="74" t="s">
        <v>46</v>
      </c>
      <c r="L256" s="74"/>
      <c r="M256" s="52"/>
    </row>
    <row r="257" spans="1:13" hidden="1" x14ac:dyDescent="0.25">
      <c r="A257" s="15">
        <f t="shared" si="3"/>
        <v>2</v>
      </c>
      <c r="D257" s="54">
        <v>191</v>
      </c>
      <c r="E257" s="54">
        <v>100997</v>
      </c>
      <c r="F257" s="54" t="s">
        <v>419</v>
      </c>
      <c r="G257" s="57" t="s">
        <v>307</v>
      </c>
      <c r="H257" s="56">
        <v>38206</v>
      </c>
      <c r="I257" s="54" t="s">
        <v>20</v>
      </c>
      <c r="J257" s="57"/>
      <c r="K257" s="57" t="s">
        <v>49</v>
      </c>
      <c r="L257" s="57"/>
      <c r="M257" s="52"/>
    </row>
    <row r="258" spans="1:13" hidden="1" x14ac:dyDescent="0.25">
      <c r="A258" s="15">
        <f t="shared" ref="A258:A321" si="4">+IF(C258=1,0,2)</f>
        <v>2</v>
      </c>
      <c r="D258" s="54">
        <v>1172</v>
      </c>
      <c r="E258" s="54">
        <v>106020</v>
      </c>
      <c r="F258" s="54" t="s">
        <v>419</v>
      </c>
      <c r="G258" s="57" t="s">
        <v>376</v>
      </c>
      <c r="H258" s="56">
        <v>38575</v>
      </c>
      <c r="I258" s="54" t="s">
        <v>20</v>
      </c>
      <c r="J258" s="57" t="s">
        <v>313</v>
      </c>
      <c r="K258" s="57" t="s">
        <v>42</v>
      </c>
      <c r="L258" s="57"/>
      <c r="M258" s="51"/>
    </row>
    <row r="259" spans="1:13" hidden="1" x14ac:dyDescent="0.25">
      <c r="A259" s="15">
        <f t="shared" si="4"/>
        <v>2</v>
      </c>
      <c r="D259" s="54">
        <v>1242</v>
      </c>
      <c r="E259" s="54">
        <v>106142</v>
      </c>
      <c r="F259" s="54" t="s">
        <v>419</v>
      </c>
      <c r="G259" s="57" t="s">
        <v>380</v>
      </c>
      <c r="H259" s="56">
        <v>38636</v>
      </c>
      <c r="I259" s="54" t="s">
        <v>20</v>
      </c>
      <c r="J259" s="57" t="s">
        <v>313</v>
      </c>
      <c r="K259" s="57" t="s">
        <v>42</v>
      </c>
      <c r="L259" s="57"/>
      <c r="M259" s="51"/>
    </row>
    <row r="260" spans="1:13" hidden="1" x14ac:dyDescent="0.25">
      <c r="A260" s="15">
        <f t="shared" si="4"/>
        <v>2</v>
      </c>
      <c r="D260" s="54">
        <v>129</v>
      </c>
      <c r="E260" s="54">
        <v>102210</v>
      </c>
      <c r="F260" s="54" t="s">
        <v>419</v>
      </c>
      <c r="G260" s="57" t="s">
        <v>163</v>
      </c>
      <c r="H260" s="56">
        <v>38536</v>
      </c>
      <c r="I260" s="54" t="s">
        <v>20</v>
      </c>
      <c r="J260" s="57"/>
      <c r="K260" s="57" t="s">
        <v>48</v>
      </c>
      <c r="L260" s="57"/>
      <c r="M260" s="58"/>
    </row>
    <row r="261" spans="1:13" hidden="1" x14ac:dyDescent="0.25">
      <c r="A261" s="15">
        <f t="shared" si="4"/>
        <v>2</v>
      </c>
      <c r="D261" s="54">
        <v>317</v>
      </c>
      <c r="E261" s="54">
        <v>102027</v>
      </c>
      <c r="F261" s="54" t="s">
        <v>419</v>
      </c>
      <c r="G261" s="57" t="s">
        <v>249</v>
      </c>
      <c r="H261" s="56">
        <v>38418</v>
      </c>
      <c r="I261" s="54" t="s">
        <v>20</v>
      </c>
      <c r="J261" s="57"/>
      <c r="K261" s="57" t="s">
        <v>234</v>
      </c>
      <c r="L261" s="57"/>
      <c r="M261" s="51"/>
    </row>
    <row r="262" spans="1:13" hidden="1" x14ac:dyDescent="0.25">
      <c r="A262" s="15">
        <f t="shared" si="4"/>
        <v>2</v>
      </c>
      <c r="D262" s="73">
        <v>672</v>
      </c>
      <c r="E262" s="73">
        <v>104514</v>
      </c>
      <c r="F262" s="54" t="s">
        <v>419</v>
      </c>
      <c r="G262" s="74" t="s">
        <v>280</v>
      </c>
      <c r="H262" s="56">
        <v>38135</v>
      </c>
      <c r="I262" s="75" t="s">
        <v>20</v>
      </c>
      <c r="J262" s="76"/>
      <c r="K262" s="74" t="s">
        <v>46</v>
      </c>
      <c r="L262" s="74"/>
      <c r="M262" s="51"/>
    </row>
    <row r="263" spans="1:13" hidden="1" x14ac:dyDescent="0.25">
      <c r="A263" s="15">
        <f t="shared" si="4"/>
        <v>2</v>
      </c>
      <c r="D263" s="73">
        <v>42</v>
      </c>
      <c r="E263" s="73">
        <v>103155</v>
      </c>
      <c r="F263" s="54" t="s">
        <v>419</v>
      </c>
      <c r="G263" s="74" t="s">
        <v>278</v>
      </c>
      <c r="H263" s="56">
        <v>38247</v>
      </c>
      <c r="I263" s="75" t="s">
        <v>20</v>
      </c>
      <c r="J263" s="76"/>
      <c r="K263" s="74" t="s">
        <v>46</v>
      </c>
      <c r="L263" s="74"/>
      <c r="M263" s="51"/>
    </row>
    <row r="264" spans="1:13" hidden="1" x14ac:dyDescent="0.25">
      <c r="A264" s="15">
        <f t="shared" si="4"/>
        <v>2</v>
      </c>
      <c r="D264" s="54">
        <v>286</v>
      </c>
      <c r="E264" s="54">
        <v>104217</v>
      </c>
      <c r="F264" s="54" t="s">
        <v>419</v>
      </c>
      <c r="G264" s="57" t="s">
        <v>308</v>
      </c>
      <c r="H264" s="56">
        <v>38160</v>
      </c>
      <c r="I264" s="54" t="s">
        <v>20</v>
      </c>
      <c r="J264" s="57"/>
      <c r="K264" s="57" t="s">
        <v>49</v>
      </c>
      <c r="L264" s="57"/>
      <c r="M264" s="51"/>
    </row>
    <row r="265" spans="1:13" hidden="1" x14ac:dyDescent="0.25">
      <c r="A265" s="15">
        <f t="shared" si="4"/>
        <v>2</v>
      </c>
      <c r="D265" s="54">
        <v>942</v>
      </c>
      <c r="E265" s="54">
        <v>100472</v>
      </c>
      <c r="F265" s="54" t="s">
        <v>419</v>
      </c>
      <c r="G265" s="57" t="s">
        <v>382</v>
      </c>
      <c r="H265" s="56">
        <v>38269</v>
      </c>
      <c r="I265" s="54" t="s">
        <v>20</v>
      </c>
      <c r="J265" s="57" t="s">
        <v>313</v>
      </c>
      <c r="K265" s="57" t="s">
        <v>42</v>
      </c>
      <c r="L265" s="57"/>
      <c r="M265" s="51"/>
    </row>
    <row r="266" spans="1:13" hidden="1" x14ac:dyDescent="0.25">
      <c r="A266" s="15">
        <f t="shared" si="4"/>
        <v>2</v>
      </c>
      <c r="D266" s="54">
        <v>1118</v>
      </c>
      <c r="E266" s="54">
        <v>105917</v>
      </c>
      <c r="F266" s="54" t="s">
        <v>419</v>
      </c>
      <c r="G266" s="57" t="s">
        <v>292</v>
      </c>
      <c r="H266" s="56">
        <v>38670</v>
      </c>
      <c r="I266" s="54" t="s">
        <v>20</v>
      </c>
      <c r="J266" s="57"/>
      <c r="K266" s="57" t="s">
        <v>49</v>
      </c>
      <c r="L266" s="57"/>
      <c r="M266" s="52"/>
    </row>
    <row r="267" spans="1:13" hidden="1" x14ac:dyDescent="0.25">
      <c r="A267" s="15">
        <f t="shared" si="4"/>
        <v>2</v>
      </c>
      <c r="D267" s="54">
        <v>834</v>
      </c>
      <c r="E267" s="54">
        <v>103903</v>
      </c>
      <c r="F267" s="54" t="s">
        <v>419</v>
      </c>
      <c r="G267" s="57" t="s">
        <v>326</v>
      </c>
      <c r="H267" s="56">
        <v>38590</v>
      </c>
      <c r="I267" s="54" t="s">
        <v>20</v>
      </c>
      <c r="J267" s="57" t="s">
        <v>313</v>
      </c>
      <c r="K267" s="57" t="s">
        <v>44</v>
      </c>
      <c r="L267" s="57"/>
      <c r="M267" s="51"/>
    </row>
    <row r="268" spans="1:13" hidden="1" x14ac:dyDescent="0.25">
      <c r="A268" s="15">
        <f t="shared" si="4"/>
        <v>2</v>
      </c>
      <c r="D268" s="53">
        <v>5619</v>
      </c>
      <c r="E268" s="53"/>
      <c r="F268" s="54" t="s">
        <v>419</v>
      </c>
      <c r="G268" s="132" t="s">
        <v>254</v>
      </c>
      <c r="H268" s="133">
        <v>38716</v>
      </c>
      <c r="I268" s="53" t="s">
        <v>20</v>
      </c>
      <c r="J268" s="53"/>
      <c r="K268" s="134" t="s">
        <v>405</v>
      </c>
      <c r="L268" s="134" t="s">
        <v>430</v>
      </c>
      <c r="M268" s="72">
        <v>2.5</v>
      </c>
    </row>
    <row r="269" spans="1:13" hidden="1" x14ac:dyDescent="0.25">
      <c r="A269" s="15">
        <f t="shared" si="4"/>
        <v>2</v>
      </c>
      <c r="D269" s="54">
        <v>323</v>
      </c>
      <c r="E269" s="54">
        <v>102922</v>
      </c>
      <c r="F269" s="54" t="s">
        <v>419</v>
      </c>
      <c r="G269" s="57" t="s">
        <v>385</v>
      </c>
      <c r="H269" s="56">
        <v>38253</v>
      </c>
      <c r="I269" s="54" t="s">
        <v>20</v>
      </c>
      <c r="J269" s="57" t="s">
        <v>313</v>
      </c>
      <c r="K269" s="57" t="s">
        <v>42</v>
      </c>
      <c r="L269" s="57"/>
      <c r="M269" s="51"/>
    </row>
    <row r="270" spans="1:13" hidden="1" x14ac:dyDescent="0.25">
      <c r="A270" s="15">
        <f t="shared" si="4"/>
        <v>2</v>
      </c>
      <c r="D270" s="54">
        <v>57</v>
      </c>
      <c r="E270" s="54">
        <v>104908</v>
      </c>
      <c r="F270" s="54" t="s">
        <v>419</v>
      </c>
      <c r="G270" s="57" t="s">
        <v>328</v>
      </c>
      <c r="H270" s="56">
        <v>38706</v>
      </c>
      <c r="I270" s="54" t="s">
        <v>20</v>
      </c>
      <c r="J270" s="57" t="s">
        <v>313</v>
      </c>
      <c r="K270" s="57" t="s">
        <v>44</v>
      </c>
      <c r="L270" s="57"/>
      <c r="M270" s="51"/>
    </row>
    <row r="271" spans="1:13" hidden="1" x14ac:dyDescent="0.25">
      <c r="A271" s="15">
        <f t="shared" si="4"/>
        <v>2</v>
      </c>
      <c r="D271" s="54">
        <v>219</v>
      </c>
      <c r="E271" s="54">
        <v>104190</v>
      </c>
      <c r="F271" s="54" t="s">
        <v>419</v>
      </c>
      <c r="G271" s="57" t="s">
        <v>373</v>
      </c>
      <c r="H271" s="56">
        <v>38358</v>
      </c>
      <c r="I271" s="54" t="s">
        <v>20</v>
      </c>
      <c r="J271" s="57" t="s">
        <v>313</v>
      </c>
      <c r="K271" s="57" t="s">
        <v>42</v>
      </c>
      <c r="L271" s="57"/>
      <c r="M271" s="51"/>
    </row>
    <row r="272" spans="1:13" hidden="1" x14ac:dyDescent="0.25">
      <c r="A272" s="15">
        <f t="shared" si="4"/>
        <v>2</v>
      </c>
      <c r="D272" s="54">
        <v>1192</v>
      </c>
      <c r="E272" s="54">
        <v>106054</v>
      </c>
      <c r="F272" s="54" t="s">
        <v>419</v>
      </c>
      <c r="G272" s="57" t="s">
        <v>329</v>
      </c>
      <c r="H272" s="56">
        <v>38483</v>
      </c>
      <c r="I272" s="54" t="s">
        <v>20</v>
      </c>
      <c r="J272" s="57" t="s">
        <v>313</v>
      </c>
      <c r="K272" s="57" t="s">
        <v>44</v>
      </c>
      <c r="L272" s="57"/>
      <c r="M272" s="51"/>
    </row>
    <row r="273" spans="1:17" x14ac:dyDescent="0.25">
      <c r="A273" s="15">
        <f t="shared" si="4"/>
        <v>2</v>
      </c>
      <c r="D273" s="54">
        <v>689</v>
      </c>
      <c r="E273" s="54">
        <v>102084</v>
      </c>
      <c r="F273" s="54" t="s">
        <v>419</v>
      </c>
      <c r="G273" s="57" t="s">
        <v>66</v>
      </c>
      <c r="H273" s="56">
        <v>38665</v>
      </c>
      <c r="I273" s="54" t="s">
        <v>20</v>
      </c>
      <c r="J273" s="53"/>
      <c r="K273" s="57" t="s">
        <v>53</v>
      </c>
      <c r="L273" s="57" t="s">
        <v>430</v>
      </c>
      <c r="M273" s="52">
        <v>2.5</v>
      </c>
    </row>
    <row r="274" spans="1:17" hidden="1" x14ac:dyDescent="0.25">
      <c r="D274" s="185"/>
      <c r="E274" s="185"/>
      <c r="F274" s="118"/>
      <c r="G274" s="122"/>
      <c r="H274" s="119"/>
      <c r="I274" s="185"/>
      <c r="J274" s="122"/>
      <c r="K274" s="122"/>
      <c r="L274" s="122"/>
      <c r="M274" s="114"/>
    </row>
    <row r="275" spans="1:17" hidden="1" x14ac:dyDescent="0.25">
      <c r="A275" s="15">
        <f t="shared" si="4"/>
        <v>0</v>
      </c>
      <c r="C275" s="16">
        <v>1</v>
      </c>
      <c r="D275" s="54">
        <v>3271</v>
      </c>
      <c r="E275" s="54">
        <v>102911</v>
      </c>
      <c r="F275" s="53" t="s">
        <v>36</v>
      </c>
      <c r="G275" s="57" t="s">
        <v>214</v>
      </c>
      <c r="H275" s="56">
        <v>31197</v>
      </c>
      <c r="I275" s="53" t="s">
        <v>50</v>
      </c>
      <c r="J275" s="57"/>
      <c r="K275" s="57" t="s">
        <v>47</v>
      </c>
      <c r="L275" s="57"/>
      <c r="M275" s="59">
        <v>5</v>
      </c>
    </row>
    <row r="276" spans="1:17" hidden="1" x14ac:dyDescent="0.25">
      <c r="A276" s="15">
        <f t="shared" si="4"/>
        <v>0</v>
      </c>
      <c r="C276" s="16">
        <v>1</v>
      </c>
      <c r="D276" s="53"/>
      <c r="E276" s="53"/>
      <c r="F276" s="53" t="s">
        <v>36</v>
      </c>
      <c r="G276" s="57" t="s">
        <v>225</v>
      </c>
      <c r="H276" s="56">
        <v>28777</v>
      </c>
      <c r="I276" s="53" t="s">
        <v>50</v>
      </c>
      <c r="J276" s="53"/>
      <c r="K276" s="57" t="s">
        <v>232</v>
      </c>
      <c r="L276" s="57" t="s">
        <v>430</v>
      </c>
      <c r="M276" s="72">
        <v>7.5</v>
      </c>
    </row>
    <row r="277" spans="1:17" hidden="1" x14ac:dyDescent="0.25">
      <c r="A277" s="15">
        <f t="shared" si="4"/>
        <v>0</v>
      </c>
      <c r="C277" s="16">
        <v>1</v>
      </c>
      <c r="D277" s="54">
        <v>3743</v>
      </c>
      <c r="E277" s="54">
        <v>105744</v>
      </c>
      <c r="F277" s="53" t="s">
        <v>36</v>
      </c>
      <c r="G277" s="57" t="s">
        <v>399</v>
      </c>
      <c r="H277" s="56">
        <v>33247</v>
      </c>
      <c r="I277" s="53" t="s">
        <v>50</v>
      </c>
      <c r="J277" s="57" t="s">
        <v>330</v>
      </c>
      <c r="K277" s="57" t="s">
        <v>42</v>
      </c>
      <c r="L277" s="57"/>
      <c r="M277" s="59">
        <v>5</v>
      </c>
    </row>
    <row r="278" spans="1:17" hidden="1" x14ac:dyDescent="0.25">
      <c r="A278" s="15">
        <f t="shared" si="4"/>
        <v>0</v>
      </c>
      <c r="C278" s="16">
        <v>1</v>
      </c>
      <c r="D278" s="54">
        <v>3914</v>
      </c>
      <c r="E278" s="54">
        <v>102265</v>
      </c>
      <c r="F278" s="53" t="s">
        <v>36</v>
      </c>
      <c r="G278" s="57" t="s">
        <v>213</v>
      </c>
      <c r="H278" s="56">
        <v>34116</v>
      </c>
      <c r="I278" s="53" t="s">
        <v>50</v>
      </c>
      <c r="J278" s="57"/>
      <c r="K278" s="57" t="s">
        <v>47</v>
      </c>
      <c r="L278" s="57"/>
      <c r="M278" s="59">
        <v>5</v>
      </c>
      <c r="N278" s="135" t="s">
        <v>436</v>
      </c>
      <c r="O278" s="135" t="s">
        <v>436</v>
      </c>
    </row>
    <row r="279" spans="1:17" hidden="1" x14ac:dyDescent="0.25">
      <c r="A279" s="15">
        <f t="shared" si="4"/>
        <v>0</v>
      </c>
      <c r="C279" s="16">
        <v>1</v>
      </c>
      <c r="D279" s="54">
        <v>2007</v>
      </c>
      <c r="E279" s="54">
        <v>104576</v>
      </c>
      <c r="F279" s="53" t="s">
        <v>36</v>
      </c>
      <c r="G279" s="57" t="s">
        <v>211</v>
      </c>
      <c r="H279" s="56">
        <v>36687</v>
      </c>
      <c r="I279" s="53" t="s">
        <v>50</v>
      </c>
      <c r="J279" s="57"/>
      <c r="K279" s="57" t="s">
        <v>47</v>
      </c>
      <c r="L279" s="57"/>
      <c r="M279" s="59">
        <v>5</v>
      </c>
    </row>
    <row r="280" spans="1:17" hidden="1" x14ac:dyDescent="0.25">
      <c r="A280" s="15">
        <f t="shared" si="4"/>
        <v>0</v>
      </c>
      <c r="C280" s="16">
        <v>1</v>
      </c>
      <c r="D280" s="54">
        <v>4462</v>
      </c>
      <c r="E280" s="54">
        <v>102927</v>
      </c>
      <c r="F280" s="53" t="s">
        <v>36</v>
      </c>
      <c r="G280" s="57" t="s">
        <v>221</v>
      </c>
      <c r="H280" s="56">
        <v>25261</v>
      </c>
      <c r="I280" s="53" t="s">
        <v>50</v>
      </c>
      <c r="J280" s="57"/>
      <c r="K280" s="57" t="s">
        <v>47</v>
      </c>
      <c r="L280" s="57"/>
      <c r="M280" s="59">
        <v>5</v>
      </c>
    </row>
    <row r="281" spans="1:17" hidden="1" x14ac:dyDescent="0.25">
      <c r="A281" s="15">
        <f t="shared" si="4"/>
        <v>0</v>
      </c>
      <c r="C281" s="16">
        <v>1</v>
      </c>
      <c r="D281" s="53"/>
      <c r="E281" s="53"/>
      <c r="F281" s="53" t="s">
        <v>36</v>
      </c>
      <c r="G281" s="57" t="s">
        <v>266</v>
      </c>
      <c r="H281" s="56">
        <v>21693</v>
      </c>
      <c r="I281" s="56" t="s">
        <v>50</v>
      </c>
      <c r="J281" s="53"/>
      <c r="K281" s="51" t="s">
        <v>267</v>
      </c>
      <c r="L281" s="51" t="s">
        <v>430</v>
      </c>
      <c r="M281" s="72">
        <v>7.5</v>
      </c>
    </row>
    <row r="282" spans="1:17" hidden="1" x14ac:dyDescent="0.25">
      <c r="A282" s="15">
        <f t="shared" si="4"/>
        <v>0</v>
      </c>
      <c r="C282" s="16">
        <v>1</v>
      </c>
      <c r="D282" s="54">
        <v>3491</v>
      </c>
      <c r="E282" s="54">
        <v>100580</v>
      </c>
      <c r="F282" s="53" t="s">
        <v>36</v>
      </c>
      <c r="G282" s="57" t="s">
        <v>400</v>
      </c>
      <c r="H282" s="56">
        <v>31184</v>
      </c>
      <c r="I282" s="53" t="s">
        <v>50</v>
      </c>
      <c r="J282" s="57" t="s">
        <v>313</v>
      </c>
      <c r="K282" s="57" t="s">
        <v>42</v>
      </c>
      <c r="L282" s="57"/>
      <c r="M282" s="59">
        <v>5</v>
      </c>
    </row>
    <row r="283" spans="1:17" hidden="1" x14ac:dyDescent="0.25">
      <c r="A283" s="15">
        <f t="shared" si="4"/>
        <v>0</v>
      </c>
      <c r="C283" s="16">
        <v>1</v>
      </c>
      <c r="D283" s="53"/>
      <c r="E283" s="53"/>
      <c r="F283" s="53" t="s">
        <v>36</v>
      </c>
      <c r="G283" s="57" t="s">
        <v>226</v>
      </c>
      <c r="H283" s="56">
        <v>24374</v>
      </c>
      <c r="I283" s="53" t="s">
        <v>50</v>
      </c>
      <c r="J283" s="53"/>
      <c r="K283" s="57" t="s">
        <v>232</v>
      </c>
      <c r="L283" s="57" t="s">
        <v>430</v>
      </c>
      <c r="M283" s="72">
        <v>7.5</v>
      </c>
      <c r="N283" s="135" t="s">
        <v>438</v>
      </c>
      <c r="O283" s="135" t="s">
        <v>438</v>
      </c>
    </row>
    <row r="284" spans="1:17" hidden="1" x14ac:dyDescent="0.25">
      <c r="A284" s="15">
        <f t="shared" si="4"/>
        <v>0</v>
      </c>
      <c r="C284" s="16">
        <v>1</v>
      </c>
      <c r="D284" s="54">
        <v>3872</v>
      </c>
      <c r="E284" s="54">
        <v>104002</v>
      </c>
      <c r="F284" s="53" t="s">
        <v>36</v>
      </c>
      <c r="G284" s="57" t="s">
        <v>401</v>
      </c>
      <c r="H284" s="56">
        <v>30875</v>
      </c>
      <c r="I284" s="53" t="s">
        <v>50</v>
      </c>
      <c r="J284" s="57" t="s">
        <v>313</v>
      </c>
      <c r="K284" s="57" t="s">
        <v>42</v>
      </c>
      <c r="L284" s="57"/>
      <c r="M284" s="59">
        <v>5</v>
      </c>
      <c r="N284" s="135"/>
      <c r="O284" s="135"/>
      <c r="P284" s="135"/>
      <c r="Q284" s="135"/>
    </row>
    <row r="285" spans="1:17" s="135" customFormat="1" hidden="1" x14ac:dyDescent="0.25">
      <c r="A285" s="15">
        <f t="shared" si="4"/>
        <v>0</v>
      </c>
      <c r="B285" s="15"/>
      <c r="C285" s="16">
        <v>1</v>
      </c>
      <c r="D285" s="54">
        <v>2638</v>
      </c>
      <c r="E285" s="54">
        <v>103093</v>
      </c>
      <c r="F285" s="53" t="s">
        <v>36</v>
      </c>
      <c r="G285" s="57" t="s">
        <v>212</v>
      </c>
      <c r="H285" s="56">
        <v>36270</v>
      </c>
      <c r="I285" s="53" t="s">
        <v>50</v>
      </c>
      <c r="J285" s="57"/>
      <c r="K285" s="57" t="s">
        <v>47</v>
      </c>
      <c r="L285" s="57"/>
      <c r="M285" s="59">
        <v>5</v>
      </c>
      <c r="N285" s="135" t="s">
        <v>436</v>
      </c>
      <c r="O285" s="135" t="s">
        <v>436</v>
      </c>
    </row>
    <row r="286" spans="1:17" hidden="1" x14ac:dyDescent="0.25">
      <c r="A286" s="15">
        <f t="shared" si="4"/>
        <v>0</v>
      </c>
      <c r="C286" s="16">
        <v>1</v>
      </c>
      <c r="D286" s="54"/>
      <c r="E286" s="54"/>
      <c r="F286" s="53" t="s">
        <v>36</v>
      </c>
      <c r="G286" s="57" t="s">
        <v>264</v>
      </c>
      <c r="H286" s="56">
        <v>26148</v>
      </c>
      <c r="I286" s="56" t="s">
        <v>50</v>
      </c>
      <c r="J286" s="53"/>
      <c r="K286" s="51" t="s">
        <v>267</v>
      </c>
      <c r="L286" s="51" t="s">
        <v>430</v>
      </c>
      <c r="M286" s="72">
        <v>7.5</v>
      </c>
    </row>
    <row r="287" spans="1:17" hidden="1" x14ac:dyDescent="0.25">
      <c r="A287" s="15">
        <f t="shared" si="4"/>
        <v>0</v>
      </c>
      <c r="C287" s="16">
        <v>1</v>
      </c>
      <c r="D287" s="77">
        <v>1316</v>
      </c>
      <c r="E287" s="77">
        <v>105360</v>
      </c>
      <c r="F287" s="78" t="s">
        <v>416</v>
      </c>
      <c r="G287" s="79" t="s">
        <v>74</v>
      </c>
      <c r="H287" s="80">
        <v>40546</v>
      </c>
      <c r="I287" s="77" t="s">
        <v>50</v>
      </c>
      <c r="J287" s="79"/>
      <c r="K287" s="79" t="s">
        <v>71</v>
      </c>
      <c r="L287" s="79"/>
      <c r="M287" s="81"/>
    </row>
    <row r="288" spans="1:17" hidden="1" x14ac:dyDescent="0.25">
      <c r="A288" s="15">
        <f t="shared" si="4"/>
        <v>0</v>
      </c>
      <c r="C288" s="16">
        <v>1</v>
      </c>
      <c r="D288" s="102">
        <v>852</v>
      </c>
      <c r="E288" s="102">
        <v>104632</v>
      </c>
      <c r="F288" s="103" t="s">
        <v>416</v>
      </c>
      <c r="G288" s="104" t="s">
        <v>133</v>
      </c>
      <c r="H288" s="105">
        <v>40413</v>
      </c>
      <c r="I288" s="102" t="s">
        <v>50</v>
      </c>
      <c r="J288" s="104"/>
      <c r="K288" s="104" t="s">
        <v>48</v>
      </c>
      <c r="L288" s="104"/>
      <c r="M288" s="106"/>
    </row>
    <row r="289" spans="1:15" s="135" customFormat="1" hidden="1" x14ac:dyDescent="0.25">
      <c r="A289" s="15">
        <f t="shared" si="4"/>
        <v>0</v>
      </c>
      <c r="B289" s="15"/>
      <c r="C289" s="16">
        <v>1</v>
      </c>
      <c r="D289" s="102">
        <v>55</v>
      </c>
      <c r="E289" s="102">
        <v>104128</v>
      </c>
      <c r="F289" s="103" t="s">
        <v>416</v>
      </c>
      <c r="G289" s="104" t="s">
        <v>82</v>
      </c>
      <c r="H289" s="105">
        <v>40308</v>
      </c>
      <c r="I289" s="102" t="s">
        <v>50</v>
      </c>
      <c r="J289" s="104"/>
      <c r="K289" s="104" t="s">
        <v>71</v>
      </c>
      <c r="L289" s="104"/>
      <c r="M289" s="107"/>
      <c r="N289" s="135" t="s">
        <v>436</v>
      </c>
      <c r="O289" s="135" t="s">
        <v>436</v>
      </c>
    </row>
    <row r="290" spans="1:15" hidden="1" x14ac:dyDescent="0.25">
      <c r="A290" s="15">
        <f t="shared" si="4"/>
        <v>0</v>
      </c>
      <c r="C290" s="16">
        <v>1</v>
      </c>
      <c r="D290" s="102">
        <v>1067</v>
      </c>
      <c r="E290" s="102">
        <v>105817</v>
      </c>
      <c r="F290" s="103" t="s">
        <v>416</v>
      </c>
      <c r="G290" s="104" t="s">
        <v>73</v>
      </c>
      <c r="H290" s="105">
        <v>40736</v>
      </c>
      <c r="I290" s="102" t="s">
        <v>50</v>
      </c>
      <c r="J290" s="104"/>
      <c r="K290" s="104" t="s">
        <v>71</v>
      </c>
      <c r="L290" s="104"/>
      <c r="M290" s="106"/>
    </row>
    <row r="291" spans="1:15" hidden="1" x14ac:dyDescent="0.25">
      <c r="A291" s="15">
        <f t="shared" si="4"/>
        <v>0</v>
      </c>
      <c r="C291" s="16">
        <v>1</v>
      </c>
      <c r="D291" s="108">
        <v>1369</v>
      </c>
      <c r="E291" s="108">
        <v>105700</v>
      </c>
      <c r="F291" s="103" t="s">
        <v>416</v>
      </c>
      <c r="G291" s="109" t="s">
        <v>268</v>
      </c>
      <c r="H291" s="105">
        <v>40375</v>
      </c>
      <c r="I291" s="110" t="s">
        <v>50</v>
      </c>
      <c r="J291" s="111"/>
      <c r="K291" s="109" t="s">
        <v>46</v>
      </c>
      <c r="L291" s="109"/>
      <c r="M291" s="106"/>
    </row>
    <row r="292" spans="1:15" hidden="1" x14ac:dyDescent="0.25">
      <c r="A292" s="15">
        <f t="shared" si="4"/>
        <v>0</v>
      </c>
      <c r="B292" s="135"/>
      <c r="C292" s="16">
        <v>1</v>
      </c>
      <c r="D292" s="102">
        <v>5316</v>
      </c>
      <c r="E292" s="102">
        <v>105995</v>
      </c>
      <c r="F292" s="103" t="s">
        <v>416</v>
      </c>
      <c r="G292" s="104" t="s">
        <v>345</v>
      </c>
      <c r="H292" s="105">
        <v>40574</v>
      </c>
      <c r="I292" s="102" t="s">
        <v>50</v>
      </c>
      <c r="J292" s="104" t="s">
        <v>313</v>
      </c>
      <c r="K292" s="104" t="s">
        <v>43</v>
      </c>
      <c r="L292" s="104"/>
      <c r="M292" s="106"/>
    </row>
    <row r="293" spans="1:15" hidden="1" x14ac:dyDescent="0.25">
      <c r="A293" s="15">
        <f t="shared" si="4"/>
        <v>0</v>
      </c>
      <c r="C293" s="16">
        <v>1</v>
      </c>
      <c r="D293" s="96">
        <v>648</v>
      </c>
      <c r="E293" s="96">
        <v>105146</v>
      </c>
      <c r="F293" s="113" t="s">
        <v>416</v>
      </c>
      <c r="G293" s="97" t="s">
        <v>75</v>
      </c>
      <c r="H293" s="98">
        <v>40487</v>
      </c>
      <c r="I293" s="96" t="s">
        <v>20</v>
      </c>
      <c r="J293" s="97"/>
      <c r="K293" s="97" t="s">
        <v>71</v>
      </c>
      <c r="L293" s="97"/>
      <c r="M293" s="99"/>
    </row>
    <row r="294" spans="1:15" hidden="1" x14ac:dyDescent="0.25">
      <c r="A294" s="15">
        <f t="shared" si="4"/>
        <v>0</v>
      </c>
      <c r="C294" s="16">
        <v>1</v>
      </c>
      <c r="D294" s="96">
        <v>649</v>
      </c>
      <c r="E294" s="96">
        <v>105147</v>
      </c>
      <c r="F294" s="113" t="s">
        <v>416</v>
      </c>
      <c r="G294" s="97" t="s">
        <v>76</v>
      </c>
      <c r="H294" s="98">
        <v>40487</v>
      </c>
      <c r="I294" s="96" t="s">
        <v>20</v>
      </c>
      <c r="J294" s="97"/>
      <c r="K294" s="97" t="s">
        <v>71</v>
      </c>
      <c r="L294" s="97"/>
      <c r="M294" s="99"/>
    </row>
    <row r="295" spans="1:15" hidden="1" x14ac:dyDescent="0.25">
      <c r="A295" s="15">
        <f t="shared" si="4"/>
        <v>0</v>
      </c>
      <c r="C295" s="16">
        <v>1</v>
      </c>
      <c r="D295" s="96">
        <v>25</v>
      </c>
      <c r="E295" s="96">
        <v>104960</v>
      </c>
      <c r="F295" s="113" t="s">
        <v>416</v>
      </c>
      <c r="G295" s="97" t="s">
        <v>72</v>
      </c>
      <c r="H295" s="98">
        <v>40797</v>
      </c>
      <c r="I295" s="96" t="s">
        <v>20</v>
      </c>
      <c r="J295" s="97"/>
      <c r="K295" s="97" t="s">
        <v>71</v>
      </c>
      <c r="L295" s="97"/>
      <c r="M295" s="99"/>
    </row>
    <row r="296" spans="1:15" hidden="1" x14ac:dyDescent="0.25">
      <c r="A296" s="15">
        <f t="shared" si="4"/>
        <v>0</v>
      </c>
      <c r="C296" s="16">
        <v>1</v>
      </c>
      <c r="D296" s="86">
        <v>1509</v>
      </c>
      <c r="E296" s="86">
        <v>103071</v>
      </c>
      <c r="F296" s="139" t="s">
        <v>420</v>
      </c>
      <c r="G296" s="87" t="s">
        <v>182</v>
      </c>
      <c r="H296" s="88">
        <v>37275</v>
      </c>
      <c r="I296" s="86" t="s">
        <v>50</v>
      </c>
      <c r="J296" s="87"/>
      <c r="K296" s="87" t="s">
        <v>48</v>
      </c>
      <c r="L296" s="87"/>
      <c r="M296" s="90"/>
    </row>
    <row r="297" spans="1:15" hidden="1" x14ac:dyDescent="0.25">
      <c r="A297" s="15">
        <f t="shared" si="4"/>
        <v>0</v>
      </c>
      <c r="C297" s="16">
        <v>1</v>
      </c>
      <c r="D297" s="86">
        <v>1687</v>
      </c>
      <c r="E297" s="86">
        <v>103376</v>
      </c>
      <c r="F297" s="139" t="s">
        <v>420</v>
      </c>
      <c r="G297" s="87" t="s">
        <v>207</v>
      </c>
      <c r="H297" s="88">
        <v>37857</v>
      </c>
      <c r="I297" s="86" t="s">
        <v>50</v>
      </c>
      <c r="J297" s="87"/>
      <c r="K297" s="87" t="s">
        <v>47</v>
      </c>
      <c r="L297" s="87"/>
      <c r="M297" s="90"/>
    </row>
    <row r="298" spans="1:15" hidden="1" x14ac:dyDescent="0.25">
      <c r="A298" s="15">
        <f t="shared" si="4"/>
        <v>0</v>
      </c>
      <c r="C298" s="16">
        <v>1</v>
      </c>
      <c r="D298" s="91">
        <v>1681</v>
      </c>
      <c r="E298" s="91">
        <v>104146</v>
      </c>
      <c r="F298" s="139" t="s">
        <v>420</v>
      </c>
      <c r="G298" s="92" t="s">
        <v>283</v>
      </c>
      <c r="H298" s="88">
        <v>37845</v>
      </c>
      <c r="I298" s="93" t="s">
        <v>50</v>
      </c>
      <c r="J298" s="94"/>
      <c r="K298" s="92" t="s">
        <v>46</v>
      </c>
      <c r="L298" s="92"/>
      <c r="M298" s="90"/>
    </row>
    <row r="299" spans="1:15" hidden="1" x14ac:dyDescent="0.25">
      <c r="A299" s="15">
        <f t="shared" si="4"/>
        <v>0</v>
      </c>
      <c r="C299" s="16">
        <v>1</v>
      </c>
      <c r="D299" s="91">
        <v>1594</v>
      </c>
      <c r="E299" s="91">
        <v>101153</v>
      </c>
      <c r="F299" s="139" t="s">
        <v>420</v>
      </c>
      <c r="G299" s="92" t="s">
        <v>286</v>
      </c>
      <c r="H299" s="88">
        <v>37479</v>
      </c>
      <c r="I299" s="93" t="s">
        <v>50</v>
      </c>
      <c r="J299" s="94"/>
      <c r="K299" s="92" t="s">
        <v>46</v>
      </c>
      <c r="L299" s="92"/>
      <c r="M299" s="90"/>
    </row>
    <row r="300" spans="1:15" hidden="1" x14ac:dyDescent="0.25">
      <c r="A300" s="15">
        <f t="shared" si="4"/>
        <v>0</v>
      </c>
      <c r="C300" s="16">
        <v>1</v>
      </c>
      <c r="D300" s="86">
        <v>1728</v>
      </c>
      <c r="E300" s="86">
        <v>104633</v>
      </c>
      <c r="F300" s="139" t="s">
        <v>420</v>
      </c>
      <c r="G300" s="87" t="s">
        <v>176</v>
      </c>
      <c r="H300" s="88">
        <v>37585</v>
      </c>
      <c r="I300" s="86" t="s">
        <v>50</v>
      </c>
      <c r="J300" s="87"/>
      <c r="K300" s="87" t="s">
        <v>48</v>
      </c>
      <c r="L300" s="87"/>
      <c r="M300" s="89"/>
    </row>
    <row r="301" spans="1:15" hidden="1" x14ac:dyDescent="0.25">
      <c r="A301" s="15">
        <f t="shared" si="4"/>
        <v>0</v>
      </c>
      <c r="C301" s="16">
        <v>1</v>
      </c>
      <c r="D301" s="91">
        <v>1670</v>
      </c>
      <c r="E301" s="91">
        <v>101162</v>
      </c>
      <c r="F301" s="139" t="s">
        <v>420</v>
      </c>
      <c r="G301" s="92" t="s">
        <v>282</v>
      </c>
      <c r="H301" s="88">
        <v>37946</v>
      </c>
      <c r="I301" s="93" t="s">
        <v>50</v>
      </c>
      <c r="J301" s="94"/>
      <c r="K301" s="92" t="s">
        <v>46</v>
      </c>
      <c r="L301" s="92"/>
      <c r="M301" s="89"/>
    </row>
    <row r="302" spans="1:15" hidden="1" x14ac:dyDescent="0.25">
      <c r="A302" s="15">
        <f t="shared" si="4"/>
        <v>0</v>
      </c>
      <c r="C302" s="16">
        <v>1</v>
      </c>
      <c r="D302" s="91">
        <v>1665</v>
      </c>
      <c r="E302" s="91">
        <v>102894</v>
      </c>
      <c r="F302" s="139" t="s">
        <v>420</v>
      </c>
      <c r="G302" s="92" t="s">
        <v>284</v>
      </c>
      <c r="H302" s="88">
        <v>37837</v>
      </c>
      <c r="I302" s="93" t="s">
        <v>50</v>
      </c>
      <c r="J302" s="94"/>
      <c r="K302" s="92" t="s">
        <v>46</v>
      </c>
      <c r="L302" s="92"/>
      <c r="M302" s="89"/>
    </row>
    <row r="303" spans="1:15" s="135" customFormat="1" hidden="1" x14ac:dyDescent="0.25">
      <c r="A303" s="15">
        <f t="shared" si="4"/>
        <v>0</v>
      </c>
      <c r="B303" s="15"/>
      <c r="C303" s="16">
        <v>1</v>
      </c>
      <c r="D303" s="91">
        <v>1595</v>
      </c>
      <c r="E303" s="91">
        <v>102450</v>
      </c>
      <c r="F303" s="139" t="s">
        <v>420</v>
      </c>
      <c r="G303" s="92" t="s">
        <v>287</v>
      </c>
      <c r="H303" s="88">
        <v>37317</v>
      </c>
      <c r="I303" s="93" t="s">
        <v>50</v>
      </c>
      <c r="J303" s="94"/>
      <c r="K303" s="92" t="s">
        <v>46</v>
      </c>
      <c r="L303" s="92"/>
      <c r="M303" s="90"/>
    </row>
    <row r="304" spans="1:15" hidden="1" x14ac:dyDescent="0.25">
      <c r="A304" s="15">
        <f t="shared" si="4"/>
        <v>0</v>
      </c>
      <c r="C304" s="16">
        <v>1</v>
      </c>
      <c r="D304" s="165">
        <v>1627</v>
      </c>
      <c r="E304" s="165">
        <v>100754</v>
      </c>
      <c r="F304" s="166" t="s">
        <v>420</v>
      </c>
      <c r="G304" s="160" t="s">
        <v>181</v>
      </c>
      <c r="H304" s="158">
        <v>37341</v>
      </c>
      <c r="I304" s="165" t="s">
        <v>20</v>
      </c>
      <c r="J304" s="160"/>
      <c r="K304" s="160" t="s">
        <v>48</v>
      </c>
      <c r="L304" s="160"/>
      <c r="M304" s="116"/>
    </row>
    <row r="305" spans="1:13" hidden="1" x14ac:dyDescent="0.25">
      <c r="A305" s="15">
        <f t="shared" si="4"/>
        <v>0</v>
      </c>
      <c r="C305" s="16">
        <v>1</v>
      </c>
      <c r="D305" s="165">
        <v>1664</v>
      </c>
      <c r="E305" s="165">
        <v>100643</v>
      </c>
      <c r="F305" s="166" t="s">
        <v>420</v>
      </c>
      <c r="G305" s="160" t="s">
        <v>174</v>
      </c>
      <c r="H305" s="158">
        <v>37748</v>
      </c>
      <c r="I305" s="165" t="s">
        <v>20</v>
      </c>
      <c r="J305" s="160"/>
      <c r="K305" s="160" t="s">
        <v>48</v>
      </c>
      <c r="L305" s="160"/>
      <c r="M305" s="117"/>
    </row>
    <row r="306" spans="1:13" hidden="1" x14ac:dyDescent="0.25">
      <c r="A306" s="15">
        <f t="shared" si="4"/>
        <v>0</v>
      </c>
      <c r="C306" s="16">
        <v>1</v>
      </c>
      <c r="D306" s="165">
        <v>1549</v>
      </c>
      <c r="E306" s="165">
        <v>102828</v>
      </c>
      <c r="F306" s="166" t="s">
        <v>420</v>
      </c>
      <c r="G306" s="160" t="s">
        <v>180</v>
      </c>
      <c r="H306" s="158">
        <v>37424</v>
      </c>
      <c r="I306" s="165" t="s">
        <v>20</v>
      </c>
      <c r="J306" s="160"/>
      <c r="K306" s="160" t="s">
        <v>48</v>
      </c>
      <c r="L306" s="160"/>
      <c r="M306" s="117"/>
    </row>
    <row r="307" spans="1:13" hidden="1" x14ac:dyDescent="0.25">
      <c r="A307" s="15">
        <f t="shared" si="4"/>
        <v>0</v>
      </c>
      <c r="C307" s="16">
        <v>1</v>
      </c>
      <c r="D307" s="189">
        <v>1547</v>
      </c>
      <c r="E307" s="189">
        <v>101179</v>
      </c>
      <c r="F307" s="166" t="s">
        <v>420</v>
      </c>
      <c r="G307" s="190" t="s">
        <v>285</v>
      </c>
      <c r="H307" s="158">
        <v>37590</v>
      </c>
      <c r="I307" s="191" t="s">
        <v>20</v>
      </c>
      <c r="J307" s="192"/>
      <c r="K307" s="190" t="s">
        <v>46</v>
      </c>
      <c r="L307" s="190"/>
      <c r="M307" s="116"/>
    </row>
    <row r="308" spans="1:13" hidden="1" x14ac:dyDescent="0.25">
      <c r="A308" s="15">
        <f t="shared" si="4"/>
        <v>0</v>
      </c>
      <c r="C308" s="16">
        <v>1</v>
      </c>
      <c r="D308" s="165">
        <v>1555</v>
      </c>
      <c r="E308" s="165">
        <v>104160</v>
      </c>
      <c r="F308" s="166" t="s">
        <v>420</v>
      </c>
      <c r="G308" s="160" t="s">
        <v>208</v>
      </c>
      <c r="H308" s="158">
        <v>37463</v>
      </c>
      <c r="I308" s="165" t="s">
        <v>20</v>
      </c>
      <c r="J308" s="160"/>
      <c r="K308" s="160" t="s">
        <v>47</v>
      </c>
      <c r="L308" s="160"/>
      <c r="M308" s="117"/>
    </row>
    <row r="309" spans="1:13" hidden="1" x14ac:dyDescent="0.25">
      <c r="A309" s="15">
        <f t="shared" si="4"/>
        <v>0</v>
      </c>
      <c r="C309" s="16">
        <v>1</v>
      </c>
      <c r="D309" s="137">
        <v>47</v>
      </c>
      <c r="E309" s="137">
        <v>103165</v>
      </c>
      <c r="F309" s="123" t="s">
        <v>417</v>
      </c>
      <c r="G309" s="127" t="s">
        <v>319</v>
      </c>
      <c r="H309" s="126">
        <v>39641</v>
      </c>
      <c r="I309" s="137" t="s">
        <v>50</v>
      </c>
      <c r="J309" s="127" t="s">
        <v>313</v>
      </c>
      <c r="K309" s="127" t="s">
        <v>44</v>
      </c>
      <c r="L309" s="127"/>
      <c r="M309" s="125"/>
    </row>
    <row r="310" spans="1:13" hidden="1" x14ac:dyDescent="0.25">
      <c r="A310" s="15">
        <f t="shared" si="4"/>
        <v>0</v>
      </c>
      <c r="C310" s="16">
        <v>1</v>
      </c>
      <c r="D310" s="137"/>
      <c r="E310" s="137" t="s">
        <v>311</v>
      </c>
      <c r="F310" s="123" t="s">
        <v>417</v>
      </c>
      <c r="G310" s="127" t="s">
        <v>333</v>
      </c>
      <c r="H310" s="126">
        <v>40126</v>
      </c>
      <c r="I310" s="137" t="s">
        <v>50</v>
      </c>
      <c r="J310" s="127" t="s">
        <v>330</v>
      </c>
      <c r="K310" s="127" t="s">
        <v>402</v>
      </c>
      <c r="L310" s="127" t="s">
        <v>430</v>
      </c>
      <c r="M310" s="138">
        <v>2.5</v>
      </c>
    </row>
    <row r="311" spans="1:13" hidden="1" x14ac:dyDescent="0.25">
      <c r="A311" s="15">
        <f t="shared" si="4"/>
        <v>0</v>
      </c>
      <c r="C311" s="16">
        <v>1</v>
      </c>
      <c r="D311" s="137">
        <v>523</v>
      </c>
      <c r="E311" s="137">
        <v>102827</v>
      </c>
      <c r="F311" s="123" t="s">
        <v>417</v>
      </c>
      <c r="G311" s="127" t="s">
        <v>148</v>
      </c>
      <c r="H311" s="126">
        <v>39493</v>
      </c>
      <c r="I311" s="137" t="s">
        <v>50</v>
      </c>
      <c r="J311" s="127"/>
      <c r="K311" s="127" t="s">
        <v>48</v>
      </c>
      <c r="L311" s="127"/>
      <c r="M311" s="124"/>
    </row>
    <row r="312" spans="1:13" hidden="1" x14ac:dyDescent="0.25">
      <c r="A312" s="15">
        <f t="shared" si="4"/>
        <v>0</v>
      </c>
      <c r="C312" s="16">
        <v>1</v>
      </c>
      <c r="D312" s="137">
        <v>840</v>
      </c>
      <c r="E312" s="137">
        <v>105247</v>
      </c>
      <c r="F312" s="123" t="s">
        <v>417</v>
      </c>
      <c r="G312" s="127" t="s">
        <v>334</v>
      </c>
      <c r="H312" s="126">
        <v>40099</v>
      </c>
      <c r="I312" s="137" t="s">
        <v>50</v>
      </c>
      <c r="J312" s="127" t="s">
        <v>313</v>
      </c>
      <c r="K312" s="127" t="s">
        <v>45</v>
      </c>
      <c r="L312" s="127"/>
      <c r="M312" s="125"/>
    </row>
    <row r="313" spans="1:13" hidden="1" x14ac:dyDescent="0.25">
      <c r="A313" s="15">
        <f t="shared" si="4"/>
        <v>0</v>
      </c>
      <c r="C313" s="16">
        <v>1</v>
      </c>
      <c r="D313" s="137">
        <v>1228</v>
      </c>
      <c r="E313" s="137">
        <v>106103</v>
      </c>
      <c r="F313" s="123" t="s">
        <v>417</v>
      </c>
      <c r="G313" s="127" t="s">
        <v>397</v>
      </c>
      <c r="H313" s="126">
        <v>39824</v>
      </c>
      <c r="I313" s="137" t="s">
        <v>50</v>
      </c>
      <c r="J313" s="127" t="s">
        <v>313</v>
      </c>
      <c r="K313" s="127" t="s">
        <v>42</v>
      </c>
      <c r="L313" s="127"/>
      <c r="M313" s="125"/>
    </row>
    <row r="314" spans="1:13" hidden="1" x14ac:dyDescent="0.25">
      <c r="A314" s="15">
        <f t="shared" si="4"/>
        <v>0</v>
      </c>
      <c r="C314" s="16">
        <v>1</v>
      </c>
      <c r="D314" s="137">
        <v>836</v>
      </c>
      <c r="E314" s="137">
        <v>103904</v>
      </c>
      <c r="F314" s="123" t="s">
        <v>417</v>
      </c>
      <c r="G314" s="127" t="s">
        <v>327</v>
      </c>
      <c r="H314" s="126">
        <v>39899</v>
      </c>
      <c r="I314" s="137" t="s">
        <v>50</v>
      </c>
      <c r="J314" s="127" t="s">
        <v>313</v>
      </c>
      <c r="K314" s="127" t="s">
        <v>44</v>
      </c>
      <c r="L314" s="127"/>
      <c r="M314" s="125"/>
    </row>
    <row r="315" spans="1:13" hidden="1" x14ac:dyDescent="0.25">
      <c r="A315" s="15">
        <f t="shared" si="4"/>
        <v>0</v>
      </c>
      <c r="C315" s="16">
        <v>1</v>
      </c>
      <c r="D315" s="137">
        <v>1123</v>
      </c>
      <c r="E315" s="137">
        <v>105922</v>
      </c>
      <c r="F315" s="123" t="s">
        <v>417</v>
      </c>
      <c r="G315" s="127" t="s">
        <v>337</v>
      </c>
      <c r="H315" s="126">
        <v>39980</v>
      </c>
      <c r="I315" s="137" t="s">
        <v>50</v>
      </c>
      <c r="J315" s="127" t="s">
        <v>313</v>
      </c>
      <c r="K315" s="127" t="s">
        <v>45</v>
      </c>
      <c r="L315" s="127"/>
      <c r="M315" s="125"/>
    </row>
    <row r="316" spans="1:13" hidden="1" x14ac:dyDescent="0.25">
      <c r="A316" s="15">
        <f t="shared" si="4"/>
        <v>0</v>
      </c>
      <c r="C316" s="16">
        <v>1</v>
      </c>
      <c r="D316" s="137">
        <v>243</v>
      </c>
      <c r="E316" s="137">
        <v>104197</v>
      </c>
      <c r="F316" s="123" t="s">
        <v>417</v>
      </c>
      <c r="G316" s="127" t="s">
        <v>93</v>
      </c>
      <c r="H316" s="126">
        <v>39742</v>
      </c>
      <c r="I316" s="137" t="s">
        <v>50</v>
      </c>
      <c r="J316" s="127"/>
      <c r="K316" s="127" t="s">
        <v>71</v>
      </c>
      <c r="L316" s="127"/>
      <c r="M316" s="125"/>
    </row>
    <row r="317" spans="1:13" s="135" customFormat="1" hidden="1" x14ac:dyDescent="0.25">
      <c r="A317" s="15">
        <f t="shared" si="4"/>
        <v>0</v>
      </c>
      <c r="B317" s="15"/>
      <c r="C317" s="16">
        <v>1</v>
      </c>
      <c r="D317" s="137">
        <v>568</v>
      </c>
      <c r="E317" s="137">
        <v>103623</v>
      </c>
      <c r="F317" s="123" t="s">
        <v>417</v>
      </c>
      <c r="G317" s="127" t="s">
        <v>86</v>
      </c>
      <c r="H317" s="126">
        <v>39919</v>
      </c>
      <c r="I317" s="137" t="s">
        <v>50</v>
      </c>
      <c r="J317" s="127"/>
      <c r="K317" s="127" t="s">
        <v>71</v>
      </c>
      <c r="L317" s="127"/>
      <c r="M317" s="125"/>
    </row>
    <row r="318" spans="1:13" hidden="1" x14ac:dyDescent="0.25">
      <c r="A318" s="15">
        <f t="shared" si="4"/>
        <v>0</v>
      </c>
      <c r="C318" s="16">
        <v>1</v>
      </c>
      <c r="D318" s="137">
        <v>808</v>
      </c>
      <c r="E318" s="137">
        <v>103894</v>
      </c>
      <c r="F318" s="123" t="s">
        <v>417</v>
      </c>
      <c r="G318" s="127" t="s">
        <v>98</v>
      </c>
      <c r="H318" s="126">
        <v>39563</v>
      </c>
      <c r="I318" s="137" t="s">
        <v>50</v>
      </c>
      <c r="J318" s="127"/>
      <c r="K318" s="127" t="s">
        <v>71</v>
      </c>
      <c r="L318" s="127"/>
      <c r="M318" s="124"/>
    </row>
    <row r="319" spans="1:13" hidden="1" x14ac:dyDescent="0.25">
      <c r="A319" s="15">
        <f t="shared" si="4"/>
        <v>0</v>
      </c>
      <c r="C319" s="16">
        <v>1</v>
      </c>
      <c r="D319" s="193">
        <v>914</v>
      </c>
      <c r="E319" s="193">
        <v>105278</v>
      </c>
      <c r="F319" s="123" t="s">
        <v>417</v>
      </c>
      <c r="G319" s="194" t="s">
        <v>269</v>
      </c>
      <c r="H319" s="126">
        <v>40073</v>
      </c>
      <c r="I319" s="195" t="s">
        <v>50</v>
      </c>
      <c r="J319" s="196"/>
      <c r="K319" s="194" t="s">
        <v>46</v>
      </c>
      <c r="L319" s="194"/>
      <c r="M319" s="124"/>
    </row>
    <row r="320" spans="1:13" hidden="1" x14ac:dyDescent="0.25">
      <c r="A320" s="15">
        <f t="shared" si="4"/>
        <v>0</v>
      </c>
      <c r="C320" s="16">
        <v>1</v>
      </c>
      <c r="D320" s="137">
        <v>1068</v>
      </c>
      <c r="E320" s="137">
        <v>105818</v>
      </c>
      <c r="F320" s="123" t="s">
        <v>417</v>
      </c>
      <c r="G320" s="127" t="s">
        <v>90</v>
      </c>
      <c r="H320" s="126">
        <v>39770</v>
      </c>
      <c r="I320" s="137" t="s">
        <v>50</v>
      </c>
      <c r="J320" s="127"/>
      <c r="K320" s="127" t="s">
        <v>71</v>
      </c>
      <c r="L320" s="127"/>
      <c r="M320" s="125"/>
    </row>
    <row r="321" spans="1:15" hidden="1" x14ac:dyDescent="0.25">
      <c r="A321" s="15">
        <f t="shared" si="4"/>
        <v>0</v>
      </c>
      <c r="C321" s="16">
        <v>1</v>
      </c>
      <c r="D321" s="137">
        <v>1320</v>
      </c>
      <c r="E321" s="137">
        <v>105372</v>
      </c>
      <c r="F321" s="123" t="s">
        <v>417</v>
      </c>
      <c r="G321" s="127" t="s">
        <v>89</v>
      </c>
      <c r="H321" s="126">
        <v>39770</v>
      </c>
      <c r="I321" s="137" t="s">
        <v>50</v>
      </c>
      <c r="J321" s="127"/>
      <c r="K321" s="127" t="s">
        <v>71</v>
      </c>
      <c r="L321" s="127"/>
      <c r="M321" s="124"/>
    </row>
    <row r="322" spans="1:15" hidden="1" x14ac:dyDescent="0.25">
      <c r="A322" s="15">
        <f t="shared" ref="A322:A366" si="5">+IF(C322=1,0,2)</f>
        <v>0</v>
      </c>
      <c r="C322" s="16">
        <v>1</v>
      </c>
      <c r="D322" s="185">
        <v>1193</v>
      </c>
      <c r="E322" s="185">
        <v>106055</v>
      </c>
      <c r="F322" s="118" t="s">
        <v>417</v>
      </c>
      <c r="G322" s="122" t="s">
        <v>318</v>
      </c>
      <c r="H322" s="119">
        <v>39947</v>
      </c>
      <c r="I322" s="185" t="s">
        <v>20</v>
      </c>
      <c r="J322" s="122" t="s">
        <v>313</v>
      </c>
      <c r="K322" s="122" t="s">
        <v>44</v>
      </c>
      <c r="L322" s="122"/>
      <c r="M322" s="114"/>
    </row>
    <row r="323" spans="1:15" hidden="1" x14ac:dyDescent="0.25">
      <c r="A323" s="15">
        <f t="shared" si="5"/>
        <v>0</v>
      </c>
      <c r="C323" s="16">
        <v>1</v>
      </c>
      <c r="D323" s="185">
        <v>919</v>
      </c>
      <c r="E323" s="185">
        <v>103075</v>
      </c>
      <c r="F323" s="118" t="s">
        <v>417</v>
      </c>
      <c r="G323" s="122" t="s">
        <v>141</v>
      </c>
      <c r="H323" s="119">
        <v>39772</v>
      </c>
      <c r="I323" s="185" t="s">
        <v>20</v>
      </c>
      <c r="J323" s="122"/>
      <c r="K323" s="122" t="s">
        <v>48</v>
      </c>
      <c r="L323" s="122"/>
      <c r="M323" s="114"/>
    </row>
    <row r="324" spans="1:15" hidden="1" x14ac:dyDescent="0.25">
      <c r="A324" s="15">
        <f t="shared" si="5"/>
        <v>0</v>
      </c>
      <c r="C324" s="16">
        <v>1</v>
      </c>
      <c r="D324" s="185">
        <v>364</v>
      </c>
      <c r="E324" s="185">
        <v>104274</v>
      </c>
      <c r="F324" s="118" t="s">
        <v>417</v>
      </c>
      <c r="G324" s="122" t="s">
        <v>346</v>
      </c>
      <c r="H324" s="119">
        <v>39936</v>
      </c>
      <c r="I324" s="185" t="s">
        <v>20</v>
      </c>
      <c r="J324" s="122" t="s">
        <v>313</v>
      </c>
      <c r="K324" s="122" t="s">
        <v>43</v>
      </c>
      <c r="L324" s="122"/>
      <c r="M324" s="114"/>
    </row>
    <row r="325" spans="1:15" hidden="1" x14ac:dyDescent="0.25">
      <c r="A325" s="15">
        <f t="shared" si="5"/>
        <v>0</v>
      </c>
      <c r="C325" s="16">
        <v>1</v>
      </c>
      <c r="D325" s="54">
        <v>21</v>
      </c>
      <c r="E325" s="54">
        <v>104109</v>
      </c>
      <c r="F325" s="53" t="s">
        <v>418</v>
      </c>
      <c r="G325" s="57" t="s">
        <v>339</v>
      </c>
      <c r="H325" s="56">
        <v>39415</v>
      </c>
      <c r="I325" s="54" t="s">
        <v>50</v>
      </c>
      <c r="J325" s="57" t="s">
        <v>313</v>
      </c>
      <c r="K325" s="57" t="s">
        <v>43</v>
      </c>
      <c r="L325" s="57"/>
      <c r="M325" s="51"/>
      <c r="N325" s="135" t="s">
        <v>444</v>
      </c>
      <c r="O325" s="135" t="s">
        <v>444</v>
      </c>
    </row>
    <row r="326" spans="1:15" hidden="1" x14ac:dyDescent="0.25">
      <c r="A326" s="15">
        <f t="shared" si="5"/>
        <v>0</v>
      </c>
      <c r="C326" s="16">
        <v>1</v>
      </c>
      <c r="D326" s="54">
        <v>3</v>
      </c>
      <c r="E326" s="54">
        <v>104104</v>
      </c>
      <c r="F326" s="53" t="s">
        <v>418</v>
      </c>
      <c r="G326" s="57" t="s">
        <v>356</v>
      </c>
      <c r="H326" s="56">
        <v>39127</v>
      </c>
      <c r="I326" s="54" t="s">
        <v>50</v>
      </c>
      <c r="J326" s="57" t="s">
        <v>313</v>
      </c>
      <c r="K326" s="57" t="s">
        <v>43</v>
      </c>
      <c r="L326" s="57"/>
      <c r="M326" s="51"/>
    </row>
    <row r="327" spans="1:15" hidden="1" x14ac:dyDescent="0.25">
      <c r="A327" s="15">
        <f t="shared" si="5"/>
        <v>0</v>
      </c>
      <c r="C327" s="16">
        <v>1</v>
      </c>
      <c r="D327" s="54">
        <v>1073</v>
      </c>
      <c r="E327" s="54">
        <v>105841</v>
      </c>
      <c r="F327" s="53" t="s">
        <v>418</v>
      </c>
      <c r="G327" s="57" t="s">
        <v>110</v>
      </c>
      <c r="H327" s="56">
        <v>38867</v>
      </c>
      <c r="I327" s="54" t="s">
        <v>50</v>
      </c>
      <c r="J327" s="57"/>
      <c r="K327" s="57" t="s">
        <v>71</v>
      </c>
      <c r="L327" s="57"/>
      <c r="M327" s="52"/>
    </row>
    <row r="328" spans="1:15" hidden="1" x14ac:dyDescent="0.25">
      <c r="A328" s="15">
        <f t="shared" si="5"/>
        <v>0</v>
      </c>
      <c r="C328" s="16">
        <v>1</v>
      </c>
      <c r="D328" s="71">
        <v>1046</v>
      </c>
      <c r="E328" s="71">
        <v>105735</v>
      </c>
      <c r="F328" s="16" t="s">
        <v>418</v>
      </c>
      <c r="G328" s="34" t="s">
        <v>153</v>
      </c>
      <c r="H328" s="136">
        <v>39046</v>
      </c>
      <c r="I328" s="71" t="s">
        <v>50</v>
      </c>
      <c r="J328" s="34"/>
      <c r="K328" s="34" t="s">
        <v>48</v>
      </c>
      <c r="L328" s="34"/>
      <c r="M328" s="148"/>
      <c r="N328" s="131" t="s">
        <v>440</v>
      </c>
      <c r="O328" s="131" t="s">
        <v>440</v>
      </c>
    </row>
    <row r="329" spans="1:15" hidden="1" x14ac:dyDescent="0.25">
      <c r="A329" s="15">
        <f t="shared" si="5"/>
        <v>0</v>
      </c>
      <c r="C329" s="16">
        <v>1</v>
      </c>
      <c r="D329" s="54">
        <v>245</v>
      </c>
      <c r="E329" s="54">
        <v>102635</v>
      </c>
      <c r="F329" s="53" t="s">
        <v>418</v>
      </c>
      <c r="G329" s="57" t="s">
        <v>104</v>
      </c>
      <c r="H329" s="56">
        <v>39411</v>
      </c>
      <c r="I329" s="54" t="s">
        <v>50</v>
      </c>
      <c r="J329" s="57"/>
      <c r="K329" s="57" t="s">
        <v>71</v>
      </c>
      <c r="L329" s="57"/>
      <c r="M329" s="51"/>
    </row>
    <row r="330" spans="1:15" hidden="1" x14ac:dyDescent="0.25">
      <c r="A330" s="15">
        <f t="shared" si="5"/>
        <v>0</v>
      </c>
      <c r="C330" s="16">
        <v>1</v>
      </c>
      <c r="D330" s="54">
        <v>249</v>
      </c>
      <c r="E330" s="54">
        <v>102636</v>
      </c>
      <c r="F330" s="53" t="s">
        <v>418</v>
      </c>
      <c r="G330" s="57" t="s">
        <v>103</v>
      </c>
      <c r="H330" s="56">
        <v>39411</v>
      </c>
      <c r="I330" s="54" t="s">
        <v>50</v>
      </c>
      <c r="J330" s="57"/>
      <c r="K330" s="57" t="s">
        <v>71</v>
      </c>
      <c r="L330" s="57"/>
      <c r="M330" s="51"/>
    </row>
    <row r="331" spans="1:15" hidden="1" x14ac:dyDescent="0.25">
      <c r="A331" s="15">
        <f t="shared" si="5"/>
        <v>0</v>
      </c>
      <c r="C331" s="16">
        <v>1</v>
      </c>
      <c r="D331" s="54">
        <v>291</v>
      </c>
      <c r="E331" s="54">
        <v>104988</v>
      </c>
      <c r="F331" s="53" t="s">
        <v>418</v>
      </c>
      <c r="G331" s="57" t="s">
        <v>358</v>
      </c>
      <c r="H331" s="56">
        <v>39244</v>
      </c>
      <c r="I331" s="54" t="s">
        <v>50</v>
      </c>
      <c r="J331" s="57" t="s">
        <v>313</v>
      </c>
      <c r="K331" s="57" t="s">
        <v>43</v>
      </c>
      <c r="L331" s="57"/>
      <c r="M331" s="51"/>
    </row>
    <row r="332" spans="1:15" hidden="1" x14ac:dyDescent="0.25">
      <c r="A332" s="15">
        <f t="shared" si="5"/>
        <v>0</v>
      </c>
      <c r="C332" s="16">
        <v>1</v>
      </c>
      <c r="D332" s="54">
        <v>305</v>
      </c>
      <c r="E332" s="54">
        <v>102761</v>
      </c>
      <c r="F332" s="53" t="s">
        <v>418</v>
      </c>
      <c r="G332" s="57" t="s">
        <v>197</v>
      </c>
      <c r="H332" s="56">
        <v>39230</v>
      </c>
      <c r="I332" s="54" t="s">
        <v>50</v>
      </c>
      <c r="J332" s="57"/>
      <c r="K332" s="57" t="s">
        <v>47</v>
      </c>
      <c r="L332" s="57"/>
      <c r="M332" s="52"/>
    </row>
    <row r="333" spans="1:15" hidden="1" x14ac:dyDescent="0.25">
      <c r="A333" s="15">
        <f t="shared" si="5"/>
        <v>0</v>
      </c>
      <c r="C333" s="16">
        <v>1</v>
      </c>
      <c r="D333" s="54">
        <v>14</v>
      </c>
      <c r="E333" s="54">
        <v>104107</v>
      </c>
      <c r="F333" s="53" t="s">
        <v>418</v>
      </c>
      <c r="G333" s="57" t="s">
        <v>359</v>
      </c>
      <c r="H333" s="56">
        <v>39114</v>
      </c>
      <c r="I333" s="54" t="s">
        <v>50</v>
      </c>
      <c r="J333" s="57" t="s">
        <v>313</v>
      </c>
      <c r="K333" s="57" t="s">
        <v>43</v>
      </c>
      <c r="L333" s="57"/>
      <c r="M333" s="51"/>
    </row>
    <row r="334" spans="1:15" hidden="1" x14ac:dyDescent="0.25">
      <c r="A334" s="15">
        <f t="shared" si="5"/>
        <v>0</v>
      </c>
      <c r="C334" s="16">
        <v>1</v>
      </c>
      <c r="D334" s="54">
        <v>674</v>
      </c>
      <c r="E334" s="54">
        <v>102215</v>
      </c>
      <c r="F334" s="53" t="s">
        <v>418</v>
      </c>
      <c r="G334" s="57" t="s">
        <v>151</v>
      </c>
      <c r="H334" s="56">
        <v>39332</v>
      </c>
      <c r="I334" s="54" t="s">
        <v>50</v>
      </c>
      <c r="J334" s="57"/>
      <c r="K334" s="57" t="s">
        <v>48</v>
      </c>
      <c r="L334" s="57"/>
      <c r="M334" s="51"/>
      <c r="N334" s="135" t="s">
        <v>444</v>
      </c>
      <c r="O334" s="135" t="s">
        <v>444</v>
      </c>
    </row>
    <row r="335" spans="1:15" hidden="1" x14ac:dyDescent="0.25">
      <c r="A335" s="15">
        <f t="shared" si="5"/>
        <v>0</v>
      </c>
      <c r="C335" s="16">
        <v>1</v>
      </c>
      <c r="D335" s="54">
        <v>811</v>
      </c>
      <c r="E335" s="54">
        <v>102288</v>
      </c>
      <c r="F335" s="53" t="s">
        <v>418</v>
      </c>
      <c r="G335" s="57" t="s">
        <v>111</v>
      </c>
      <c r="H335" s="56">
        <v>38838</v>
      </c>
      <c r="I335" s="54" t="s">
        <v>50</v>
      </c>
      <c r="J335" s="57"/>
      <c r="K335" s="57" t="s">
        <v>71</v>
      </c>
      <c r="L335" s="57"/>
      <c r="M335" s="51"/>
    </row>
    <row r="336" spans="1:15" hidden="1" x14ac:dyDescent="0.25">
      <c r="A336" s="15">
        <f t="shared" si="5"/>
        <v>0</v>
      </c>
      <c r="C336" s="16">
        <v>1</v>
      </c>
      <c r="D336" s="73">
        <v>161</v>
      </c>
      <c r="E336" s="73">
        <v>104172</v>
      </c>
      <c r="F336" s="53" t="s">
        <v>418</v>
      </c>
      <c r="G336" s="74" t="s">
        <v>272</v>
      </c>
      <c r="H336" s="56">
        <v>39338</v>
      </c>
      <c r="I336" s="75" t="s">
        <v>50</v>
      </c>
      <c r="J336" s="76"/>
      <c r="K336" s="74" t="s">
        <v>46</v>
      </c>
      <c r="L336" s="74"/>
      <c r="M336" s="52"/>
    </row>
    <row r="337" spans="1:15" hidden="1" x14ac:dyDescent="0.25">
      <c r="A337" s="15">
        <f t="shared" si="5"/>
        <v>0</v>
      </c>
      <c r="C337" s="16">
        <v>1</v>
      </c>
      <c r="D337" s="73">
        <v>612</v>
      </c>
      <c r="E337" s="73">
        <v>101180</v>
      </c>
      <c r="F337" s="53" t="s">
        <v>418</v>
      </c>
      <c r="G337" s="74" t="s">
        <v>273</v>
      </c>
      <c r="H337" s="56">
        <v>39048</v>
      </c>
      <c r="I337" s="75" t="s">
        <v>50</v>
      </c>
      <c r="J337" s="76"/>
      <c r="K337" s="74" t="s">
        <v>46</v>
      </c>
      <c r="L337" s="74"/>
      <c r="M337" s="51"/>
    </row>
    <row r="338" spans="1:15" hidden="1" x14ac:dyDescent="0.25">
      <c r="A338" s="15">
        <f t="shared" si="5"/>
        <v>0</v>
      </c>
      <c r="C338" s="16">
        <v>1</v>
      </c>
      <c r="D338" s="54"/>
      <c r="E338" s="54" t="s">
        <v>311</v>
      </c>
      <c r="F338" s="53" t="s">
        <v>418</v>
      </c>
      <c r="G338" s="57" t="s">
        <v>332</v>
      </c>
      <c r="H338" s="56">
        <v>39311</v>
      </c>
      <c r="I338" s="54" t="s">
        <v>50</v>
      </c>
      <c r="J338" s="57" t="s">
        <v>330</v>
      </c>
      <c r="K338" s="57" t="s">
        <v>402</v>
      </c>
      <c r="L338" s="57" t="s">
        <v>430</v>
      </c>
      <c r="M338" s="72">
        <v>2.5</v>
      </c>
    </row>
    <row r="339" spans="1:15" hidden="1" x14ac:dyDescent="0.25">
      <c r="A339" s="15">
        <f t="shared" si="5"/>
        <v>0</v>
      </c>
      <c r="C339" s="16">
        <v>1</v>
      </c>
      <c r="D339" s="54">
        <v>310</v>
      </c>
      <c r="E339" s="54">
        <v>104985</v>
      </c>
      <c r="F339" s="53" t="s">
        <v>418</v>
      </c>
      <c r="G339" s="57" t="s">
        <v>375</v>
      </c>
      <c r="H339" s="56">
        <v>39405</v>
      </c>
      <c r="I339" s="54" t="s">
        <v>50</v>
      </c>
      <c r="J339" s="57" t="s">
        <v>313</v>
      </c>
      <c r="K339" s="57" t="s">
        <v>42</v>
      </c>
      <c r="L339" s="57"/>
      <c r="M339" s="51"/>
    </row>
    <row r="340" spans="1:15" hidden="1" x14ac:dyDescent="0.25">
      <c r="A340" s="15">
        <f t="shared" si="5"/>
        <v>0</v>
      </c>
      <c r="C340" s="16">
        <v>1</v>
      </c>
      <c r="D340" s="73">
        <v>815</v>
      </c>
      <c r="E340" s="73">
        <v>102296</v>
      </c>
      <c r="F340" s="53" t="s">
        <v>418</v>
      </c>
      <c r="G340" s="74" t="s">
        <v>275</v>
      </c>
      <c r="H340" s="56">
        <v>38842</v>
      </c>
      <c r="I340" s="75" t="s">
        <v>50</v>
      </c>
      <c r="J340" s="76"/>
      <c r="K340" s="74" t="s">
        <v>46</v>
      </c>
      <c r="L340" s="74"/>
      <c r="M340" s="52"/>
    </row>
    <row r="341" spans="1:15" hidden="1" x14ac:dyDescent="0.25">
      <c r="A341" s="15">
        <f t="shared" si="5"/>
        <v>0</v>
      </c>
      <c r="C341" s="16">
        <v>1</v>
      </c>
      <c r="D341" s="73">
        <v>159</v>
      </c>
      <c r="E341" s="73">
        <v>104171</v>
      </c>
      <c r="F341" s="53" t="s">
        <v>418</v>
      </c>
      <c r="G341" s="74" t="s">
        <v>271</v>
      </c>
      <c r="H341" s="56">
        <v>39338</v>
      </c>
      <c r="I341" s="75" t="s">
        <v>50</v>
      </c>
      <c r="J341" s="76"/>
      <c r="K341" s="74" t="s">
        <v>46</v>
      </c>
      <c r="L341" s="74"/>
      <c r="M341" s="51"/>
    </row>
    <row r="342" spans="1:15" hidden="1" x14ac:dyDescent="0.25">
      <c r="A342" s="15">
        <f t="shared" si="5"/>
        <v>0</v>
      </c>
      <c r="C342" s="16">
        <v>1</v>
      </c>
      <c r="D342" s="54">
        <v>591</v>
      </c>
      <c r="E342" s="54">
        <v>102284</v>
      </c>
      <c r="F342" s="53" t="s">
        <v>418</v>
      </c>
      <c r="G342" s="57" t="s">
        <v>113</v>
      </c>
      <c r="H342" s="56">
        <v>38769</v>
      </c>
      <c r="I342" s="54" t="s">
        <v>20</v>
      </c>
      <c r="J342" s="57"/>
      <c r="K342" s="57" t="s">
        <v>71</v>
      </c>
      <c r="L342" s="57"/>
      <c r="M342" s="52"/>
    </row>
    <row r="343" spans="1:15" hidden="1" x14ac:dyDescent="0.25">
      <c r="A343" s="15">
        <f t="shared" si="5"/>
        <v>0</v>
      </c>
      <c r="C343" s="16">
        <v>1</v>
      </c>
      <c r="D343" s="73">
        <v>932</v>
      </c>
      <c r="E343" s="73">
        <v>104055</v>
      </c>
      <c r="F343" s="53" t="s">
        <v>418</v>
      </c>
      <c r="G343" s="74" t="s">
        <v>274</v>
      </c>
      <c r="H343" s="56">
        <v>38911</v>
      </c>
      <c r="I343" s="75" t="s">
        <v>20</v>
      </c>
      <c r="J343" s="76"/>
      <c r="K343" s="74" t="s">
        <v>46</v>
      </c>
      <c r="L343" s="74"/>
      <c r="M343" s="51"/>
    </row>
    <row r="344" spans="1:15" hidden="1" x14ac:dyDescent="0.25">
      <c r="A344" s="15">
        <f t="shared" si="5"/>
        <v>0</v>
      </c>
      <c r="C344" s="16">
        <v>1</v>
      </c>
      <c r="D344" s="54">
        <v>753</v>
      </c>
      <c r="E344" s="54">
        <v>103027</v>
      </c>
      <c r="F344" s="53" t="s">
        <v>418</v>
      </c>
      <c r="G344" s="57" t="s">
        <v>154</v>
      </c>
      <c r="H344" s="56">
        <v>38923</v>
      </c>
      <c r="I344" s="54" t="s">
        <v>20</v>
      </c>
      <c r="J344" s="57"/>
      <c r="K344" s="57" t="s">
        <v>48</v>
      </c>
      <c r="L344" s="57"/>
      <c r="M344" s="51"/>
    </row>
    <row r="345" spans="1:15" hidden="1" x14ac:dyDescent="0.25">
      <c r="A345" s="15">
        <f t="shared" si="5"/>
        <v>0</v>
      </c>
      <c r="C345" s="16">
        <v>1</v>
      </c>
      <c r="D345" s="73">
        <v>809</v>
      </c>
      <c r="E345" s="73">
        <v>102478</v>
      </c>
      <c r="F345" s="53" t="s">
        <v>418</v>
      </c>
      <c r="G345" s="74" t="s">
        <v>270</v>
      </c>
      <c r="H345" s="56">
        <v>39367</v>
      </c>
      <c r="I345" s="75" t="s">
        <v>20</v>
      </c>
      <c r="J345" s="76"/>
      <c r="K345" s="74" t="s">
        <v>46</v>
      </c>
      <c r="L345" s="74"/>
      <c r="M345" s="52"/>
    </row>
    <row r="346" spans="1:15" hidden="1" x14ac:dyDescent="0.25">
      <c r="A346" s="15">
        <f t="shared" si="5"/>
        <v>0</v>
      </c>
      <c r="C346" s="16">
        <v>1</v>
      </c>
      <c r="D346" s="54">
        <v>142</v>
      </c>
      <c r="E346" s="54">
        <v>100844</v>
      </c>
      <c r="F346" s="53" t="s">
        <v>418</v>
      </c>
      <c r="G346" s="57" t="s">
        <v>294</v>
      </c>
      <c r="H346" s="56">
        <v>38832</v>
      </c>
      <c r="I346" s="54" t="s">
        <v>20</v>
      </c>
      <c r="J346" s="57"/>
      <c r="K346" s="57" t="s">
        <v>49</v>
      </c>
      <c r="L346" s="57"/>
      <c r="M346" s="51"/>
    </row>
    <row r="347" spans="1:15" s="135" customFormat="1" hidden="1" x14ac:dyDescent="0.25">
      <c r="A347" s="15">
        <f t="shared" si="5"/>
        <v>0</v>
      </c>
      <c r="B347" s="15"/>
      <c r="C347" s="16">
        <v>1</v>
      </c>
      <c r="D347" s="54">
        <v>1124</v>
      </c>
      <c r="E347" s="54">
        <v>105929</v>
      </c>
      <c r="F347" s="54" t="s">
        <v>419</v>
      </c>
      <c r="G347" s="57" t="s">
        <v>316</v>
      </c>
      <c r="H347" s="56">
        <v>38135</v>
      </c>
      <c r="I347" s="54" t="s">
        <v>50</v>
      </c>
      <c r="J347" s="57" t="s">
        <v>313</v>
      </c>
      <c r="K347" s="57" t="s">
        <v>47</v>
      </c>
      <c r="L347" s="57"/>
      <c r="M347" s="51"/>
      <c r="N347" s="135" t="s">
        <v>444</v>
      </c>
      <c r="O347" s="135" t="s">
        <v>444</v>
      </c>
    </row>
    <row r="348" spans="1:15" s="135" customFormat="1" hidden="1" x14ac:dyDescent="0.25">
      <c r="A348" s="15">
        <f t="shared" si="5"/>
        <v>0</v>
      </c>
      <c r="B348" s="15"/>
      <c r="C348" s="16">
        <v>1</v>
      </c>
      <c r="D348" s="54">
        <v>155</v>
      </c>
      <c r="E348" s="54">
        <v>100655</v>
      </c>
      <c r="F348" s="54" t="s">
        <v>419</v>
      </c>
      <c r="G348" s="57" t="s">
        <v>120</v>
      </c>
      <c r="H348" s="56">
        <v>38367</v>
      </c>
      <c r="I348" s="54" t="s">
        <v>50</v>
      </c>
      <c r="J348" s="57"/>
      <c r="K348" s="57" t="s">
        <v>71</v>
      </c>
      <c r="L348" s="57"/>
      <c r="M348" s="51"/>
      <c r="N348" s="135" t="s">
        <v>444</v>
      </c>
      <c r="O348" s="135" t="s">
        <v>444</v>
      </c>
    </row>
    <row r="349" spans="1:15" hidden="1" x14ac:dyDescent="0.25">
      <c r="A349" s="15">
        <f t="shared" si="5"/>
        <v>0</v>
      </c>
      <c r="C349" s="16">
        <v>1</v>
      </c>
      <c r="D349" s="54">
        <v>442</v>
      </c>
      <c r="E349" s="54">
        <v>103092</v>
      </c>
      <c r="F349" s="54" t="s">
        <v>419</v>
      </c>
      <c r="G349" s="57" t="s">
        <v>204</v>
      </c>
      <c r="H349" s="56">
        <v>38661</v>
      </c>
      <c r="I349" s="54" t="s">
        <v>50</v>
      </c>
      <c r="J349" s="57"/>
      <c r="K349" s="57" t="s">
        <v>47</v>
      </c>
      <c r="L349" s="57"/>
      <c r="M349" s="51"/>
    </row>
    <row r="350" spans="1:15" hidden="1" x14ac:dyDescent="0.25">
      <c r="A350" s="15">
        <f t="shared" si="5"/>
        <v>0</v>
      </c>
      <c r="C350" s="16">
        <v>1</v>
      </c>
      <c r="D350" s="54">
        <v>356</v>
      </c>
      <c r="E350" s="54">
        <v>100658</v>
      </c>
      <c r="F350" s="54" t="s">
        <v>419</v>
      </c>
      <c r="G350" s="57" t="s">
        <v>118</v>
      </c>
      <c r="H350" s="56">
        <v>38702</v>
      </c>
      <c r="I350" s="54" t="s">
        <v>50</v>
      </c>
      <c r="J350" s="57"/>
      <c r="K350" s="57" t="s">
        <v>71</v>
      </c>
      <c r="L350" s="57"/>
      <c r="M350" s="51"/>
      <c r="N350" s="15" t="s">
        <v>450</v>
      </c>
      <c r="O350" s="15" t="s">
        <v>450</v>
      </c>
    </row>
    <row r="351" spans="1:15" hidden="1" x14ac:dyDescent="0.25">
      <c r="A351" s="15">
        <f t="shared" si="5"/>
        <v>0</v>
      </c>
      <c r="C351" s="16">
        <v>1</v>
      </c>
      <c r="D351" s="54">
        <v>253</v>
      </c>
      <c r="E351" s="54">
        <v>102637</v>
      </c>
      <c r="F351" s="54" t="s">
        <v>419</v>
      </c>
      <c r="G351" s="57" t="s">
        <v>124</v>
      </c>
      <c r="H351" s="56">
        <v>38225</v>
      </c>
      <c r="I351" s="54" t="s">
        <v>50</v>
      </c>
      <c r="J351" s="57"/>
      <c r="K351" s="57" t="s">
        <v>71</v>
      </c>
      <c r="L351" s="57"/>
      <c r="M351" s="52"/>
      <c r="N351" s="135" t="s">
        <v>444</v>
      </c>
      <c r="O351" s="135" t="s">
        <v>444</v>
      </c>
    </row>
    <row r="352" spans="1:15" hidden="1" x14ac:dyDescent="0.25">
      <c r="A352" s="15">
        <f t="shared" si="5"/>
        <v>0</v>
      </c>
      <c r="C352" s="16">
        <v>1</v>
      </c>
      <c r="D352" s="54">
        <v>180</v>
      </c>
      <c r="E352" s="54">
        <v>104179</v>
      </c>
      <c r="F352" s="54" t="s">
        <v>419</v>
      </c>
      <c r="G352" s="57" t="s">
        <v>335</v>
      </c>
      <c r="H352" s="56">
        <v>38650</v>
      </c>
      <c r="I352" s="54" t="s">
        <v>50</v>
      </c>
      <c r="J352" s="57" t="s">
        <v>313</v>
      </c>
      <c r="K352" s="57" t="s">
        <v>45</v>
      </c>
      <c r="L352" s="57"/>
      <c r="M352" s="51"/>
    </row>
    <row r="353" spans="1:15" hidden="1" x14ac:dyDescent="0.25">
      <c r="A353" s="15">
        <f t="shared" si="5"/>
        <v>0</v>
      </c>
      <c r="C353" s="16">
        <v>1</v>
      </c>
      <c r="D353" s="54">
        <v>664</v>
      </c>
      <c r="E353" s="54">
        <v>103699</v>
      </c>
      <c r="F353" s="54" t="s">
        <v>419</v>
      </c>
      <c r="G353" s="57" t="s">
        <v>171</v>
      </c>
      <c r="H353" s="56">
        <v>38064</v>
      </c>
      <c r="I353" s="54" t="s">
        <v>50</v>
      </c>
      <c r="J353" s="57"/>
      <c r="K353" s="57" t="s">
        <v>48</v>
      </c>
      <c r="L353" s="57"/>
      <c r="M353" s="51"/>
    </row>
    <row r="354" spans="1:15" hidden="1" x14ac:dyDescent="0.25">
      <c r="A354" s="15">
        <f t="shared" si="5"/>
        <v>0</v>
      </c>
      <c r="C354" s="16">
        <v>1</v>
      </c>
      <c r="D354" s="54">
        <v>165</v>
      </c>
      <c r="E354" s="54">
        <v>100682</v>
      </c>
      <c r="F354" s="54" t="s">
        <v>419</v>
      </c>
      <c r="G354" s="57" t="s">
        <v>123</v>
      </c>
      <c r="H354" s="56">
        <v>38241</v>
      </c>
      <c r="I354" s="54" t="s">
        <v>50</v>
      </c>
      <c r="J354" s="57"/>
      <c r="K354" s="57" t="s">
        <v>71</v>
      </c>
      <c r="L354" s="57"/>
      <c r="M354" s="52"/>
    </row>
    <row r="355" spans="1:15" hidden="1" x14ac:dyDescent="0.25">
      <c r="A355" s="15">
        <f t="shared" si="5"/>
        <v>0</v>
      </c>
      <c r="C355" s="16">
        <v>1</v>
      </c>
      <c r="D355" s="54">
        <v>717</v>
      </c>
      <c r="E355" s="54">
        <v>100677</v>
      </c>
      <c r="F355" s="54" t="s">
        <v>419</v>
      </c>
      <c r="G355" s="57" t="s">
        <v>119</v>
      </c>
      <c r="H355" s="56">
        <v>38421</v>
      </c>
      <c r="I355" s="54" t="s">
        <v>50</v>
      </c>
      <c r="J355" s="57"/>
      <c r="K355" s="57" t="s">
        <v>71</v>
      </c>
      <c r="L355" s="57"/>
      <c r="M355" s="51"/>
      <c r="N355" s="135" t="s">
        <v>436</v>
      </c>
      <c r="O355" s="135" t="s">
        <v>436</v>
      </c>
    </row>
    <row r="356" spans="1:15" hidden="1" x14ac:dyDescent="0.25">
      <c r="A356" s="15">
        <f t="shared" si="5"/>
        <v>0</v>
      </c>
      <c r="C356" s="16">
        <v>1</v>
      </c>
      <c r="D356" s="71"/>
      <c r="E356" s="71"/>
      <c r="F356" s="71" t="s">
        <v>419</v>
      </c>
      <c r="G356" s="34" t="s">
        <v>317</v>
      </c>
      <c r="H356" s="136">
        <v>38622</v>
      </c>
      <c r="I356" s="71" t="s">
        <v>50</v>
      </c>
      <c r="J356" s="34" t="s">
        <v>313</v>
      </c>
      <c r="K356" s="34" t="s">
        <v>232</v>
      </c>
      <c r="L356" s="34" t="s">
        <v>430</v>
      </c>
      <c r="M356" s="197">
        <v>2.5</v>
      </c>
      <c r="N356" s="15" t="s">
        <v>450</v>
      </c>
      <c r="O356" s="15" t="s">
        <v>450</v>
      </c>
    </row>
    <row r="357" spans="1:15" hidden="1" x14ac:dyDescent="0.25">
      <c r="A357" s="15">
        <f t="shared" si="5"/>
        <v>0</v>
      </c>
      <c r="C357" s="16">
        <v>1</v>
      </c>
      <c r="D357" s="71">
        <v>922</v>
      </c>
      <c r="E357" s="71">
        <v>104688</v>
      </c>
      <c r="F357" s="71" t="s">
        <v>419</v>
      </c>
      <c r="G357" s="34" t="s">
        <v>121</v>
      </c>
      <c r="H357" s="136">
        <v>38343</v>
      </c>
      <c r="I357" s="71" t="s">
        <v>50</v>
      </c>
      <c r="J357" s="34"/>
      <c r="K357" s="34" t="s">
        <v>71</v>
      </c>
      <c r="L357" s="34"/>
      <c r="N357" s="15" t="s">
        <v>450</v>
      </c>
      <c r="O357" s="15" t="s">
        <v>450</v>
      </c>
    </row>
    <row r="358" spans="1:15" hidden="1" x14ac:dyDescent="0.25">
      <c r="A358" s="15">
        <f t="shared" si="5"/>
        <v>0</v>
      </c>
      <c r="C358" s="16">
        <v>1</v>
      </c>
      <c r="D358" s="198">
        <v>636</v>
      </c>
      <c r="E358" s="198">
        <v>103683</v>
      </c>
      <c r="F358" s="71" t="s">
        <v>419</v>
      </c>
      <c r="G358" s="199" t="s">
        <v>277</v>
      </c>
      <c r="H358" s="136">
        <v>38254</v>
      </c>
      <c r="I358" s="200" t="s">
        <v>50</v>
      </c>
      <c r="J358" s="201"/>
      <c r="K358" s="199" t="s">
        <v>46</v>
      </c>
      <c r="L358" s="199"/>
      <c r="M358" s="148"/>
      <c r="N358" s="15" t="s">
        <v>444</v>
      </c>
      <c r="O358" s="15" t="s">
        <v>444</v>
      </c>
    </row>
    <row r="359" spans="1:15" hidden="1" x14ac:dyDescent="0.25">
      <c r="A359" s="15">
        <f t="shared" si="5"/>
        <v>0</v>
      </c>
      <c r="C359" s="16">
        <v>1</v>
      </c>
      <c r="D359" s="71">
        <v>1244</v>
      </c>
      <c r="E359" s="71">
        <v>106144</v>
      </c>
      <c r="F359" s="71" t="s">
        <v>419</v>
      </c>
      <c r="G359" s="34" t="s">
        <v>367</v>
      </c>
      <c r="H359" s="136">
        <v>38251</v>
      </c>
      <c r="I359" s="71" t="s">
        <v>50</v>
      </c>
      <c r="J359" s="34" t="s">
        <v>313</v>
      </c>
      <c r="K359" s="34" t="s">
        <v>42</v>
      </c>
      <c r="L359" s="34"/>
      <c r="N359" s="15" t="s">
        <v>444</v>
      </c>
      <c r="O359" s="15" t="s">
        <v>444</v>
      </c>
    </row>
    <row r="360" spans="1:15" hidden="1" x14ac:dyDescent="0.25">
      <c r="A360" s="15">
        <f t="shared" si="5"/>
        <v>0</v>
      </c>
      <c r="C360" s="16">
        <v>1</v>
      </c>
      <c r="D360" s="73">
        <v>148</v>
      </c>
      <c r="E360" s="73">
        <v>104973</v>
      </c>
      <c r="F360" s="54" t="s">
        <v>419</v>
      </c>
      <c r="G360" s="74" t="s">
        <v>276</v>
      </c>
      <c r="H360" s="56">
        <v>38471</v>
      </c>
      <c r="I360" s="75" t="s">
        <v>50</v>
      </c>
      <c r="J360" s="76"/>
      <c r="K360" s="74" t="s">
        <v>46</v>
      </c>
      <c r="L360" s="74"/>
      <c r="M360" s="51"/>
    </row>
    <row r="361" spans="1:15" hidden="1" x14ac:dyDescent="0.25">
      <c r="A361" s="15">
        <f t="shared" si="5"/>
        <v>0</v>
      </c>
      <c r="C361" s="16">
        <v>1</v>
      </c>
      <c r="D361" s="54">
        <v>967</v>
      </c>
      <c r="E361" s="71">
        <v>103090</v>
      </c>
      <c r="F361" s="54" t="s">
        <v>419</v>
      </c>
      <c r="G361" s="57" t="s">
        <v>160</v>
      </c>
      <c r="H361" s="136">
        <v>38684</v>
      </c>
      <c r="I361" s="54" t="s">
        <v>20</v>
      </c>
      <c r="J361" s="57"/>
      <c r="K361" s="57" t="s">
        <v>48</v>
      </c>
      <c r="L361" s="57"/>
      <c r="M361" s="51"/>
    </row>
    <row r="362" spans="1:15" hidden="1" x14ac:dyDescent="0.25">
      <c r="A362" s="15">
        <f t="shared" si="5"/>
        <v>0</v>
      </c>
      <c r="C362" s="16">
        <v>1</v>
      </c>
      <c r="D362" s="73">
        <v>1089</v>
      </c>
      <c r="E362" s="73">
        <v>105875</v>
      </c>
      <c r="F362" s="54" t="s">
        <v>419</v>
      </c>
      <c r="G362" s="74" t="s">
        <v>279</v>
      </c>
      <c r="H362" s="56">
        <v>38244</v>
      </c>
      <c r="I362" s="75" t="s">
        <v>20</v>
      </c>
      <c r="J362" s="76"/>
      <c r="K362" s="74" t="s">
        <v>46</v>
      </c>
      <c r="L362" s="74"/>
      <c r="M362" s="57"/>
      <c r="N362" s="15" t="s">
        <v>450</v>
      </c>
      <c r="O362" s="15" t="s">
        <v>450</v>
      </c>
    </row>
    <row r="363" spans="1:15" hidden="1" x14ac:dyDescent="0.25">
      <c r="A363" s="15">
        <f t="shared" si="5"/>
        <v>0</v>
      </c>
      <c r="C363" s="16">
        <v>1</v>
      </c>
      <c r="D363" s="54">
        <v>819</v>
      </c>
      <c r="E363" s="54">
        <v>100672</v>
      </c>
      <c r="F363" s="54" t="s">
        <v>419</v>
      </c>
      <c r="G363" s="31" t="s">
        <v>125</v>
      </c>
      <c r="H363" s="30">
        <v>38190</v>
      </c>
      <c r="I363" s="202" t="s">
        <v>20</v>
      </c>
      <c r="J363" s="31"/>
      <c r="K363" s="31" t="s">
        <v>71</v>
      </c>
      <c r="L363" s="57"/>
      <c r="M363" s="52"/>
    </row>
    <row r="364" spans="1:15" hidden="1" x14ac:dyDescent="0.25">
      <c r="A364" s="15">
        <f t="shared" si="5"/>
        <v>0</v>
      </c>
      <c r="C364" s="16">
        <v>1</v>
      </c>
      <c r="D364" s="54">
        <v>22</v>
      </c>
      <c r="E364" s="54">
        <v>100690</v>
      </c>
      <c r="F364" s="54" t="s">
        <v>419</v>
      </c>
      <c r="G364" s="57" t="s">
        <v>122</v>
      </c>
      <c r="H364" s="56">
        <v>38266</v>
      </c>
      <c r="I364" s="54" t="s">
        <v>20</v>
      </c>
      <c r="J364" s="57"/>
      <c r="K364" s="57" t="s">
        <v>71</v>
      </c>
      <c r="L364" s="57"/>
      <c r="M364" s="52"/>
    </row>
    <row r="365" spans="1:15" hidden="1" x14ac:dyDescent="0.25">
      <c r="A365" s="15">
        <f t="shared" si="5"/>
        <v>0</v>
      </c>
      <c r="C365" s="16">
        <v>1</v>
      </c>
      <c r="D365" s="202">
        <v>374</v>
      </c>
      <c r="E365" s="202">
        <v>100698</v>
      </c>
      <c r="F365" s="54" t="s">
        <v>419</v>
      </c>
      <c r="G365" s="31" t="s">
        <v>126</v>
      </c>
      <c r="H365" s="30">
        <v>38139</v>
      </c>
      <c r="I365" s="202" t="s">
        <v>20</v>
      </c>
      <c r="J365" s="31"/>
      <c r="K365" s="31" t="s">
        <v>71</v>
      </c>
      <c r="L365" s="57"/>
      <c r="M365" s="52"/>
    </row>
    <row r="366" spans="1:15" hidden="1" x14ac:dyDescent="0.25">
      <c r="A366" s="15">
        <f t="shared" si="5"/>
        <v>0</v>
      </c>
      <c r="C366" s="16">
        <v>1</v>
      </c>
      <c r="D366" s="71">
        <v>1085</v>
      </c>
      <c r="E366" s="71">
        <v>105871</v>
      </c>
      <c r="F366" s="71" t="s">
        <v>419</v>
      </c>
      <c r="G366" s="34" t="s">
        <v>161</v>
      </c>
      <c r="H366" s="136">
        <v>38679</v>
      </c>
      <c r="I366" s="71" t="s">
        <v>20</v>
      </c>
      <c r="J366" s="34"/>
      <c r="K366" s="34" t="s">
        <v>48</v>
      </c>
      <c r="L366" s="34"/>
      <c r="N366" s="15" t="s">
        <v>450</v>
      </c>
      <c r="O366" s="15" t="s">
        <v>450</v>
      </c>
    </row>
    <row r="368" spans="1:15" x14ac:dyDescent="0.25">
      <c r="C368" s="16">
        <f>357-SUM(C4:C365)</f>
        <v>124</v>
      </c>
    </row>
    <row r="370" spans="3:5" x14ac:dyDescent="0.25">
      <c r="C370" s="16">
        <v>92</v>
      </c>
      <c r="D370" s="16" t="s">
        <v>460</v>
      </c>
    </row>
    <row r="371" spans="3:5" x14ac:dyDescent="0.25">
      <c r="C371" s="16">
        <f>+C368</f>
        <v>124</v>
      </c>
      <c r="D371" s="16" t="s">
        <v>461</v>
      </c>
    </row>
    <row r="373" spans="3:5" x14ac:dyDescent="0.25">
      <c r="D373" s="257">
        <v>25</v>
      </c>
      <c r="E373" s="16" t="s">
        <v>465</v>
      </c>
    </row>
  </sheetData>
  <autoFilter ref="D1:M366">
    <filterColumn colId="7">
      <filters>
        <filter val="GDR Manique de Cima"/>
      </filters>
    </filterColumn>
    <sortState ref="D2:L351">
      <sortCondition ref="G1:G346"/>
    </sortState>
  </autoFilter>
  <sortState ref="A2:M366">
    <sortCondition descending="1" ref="A2:A366"/>
    <sortCondition ref="F2:F366"/>
    <sortCondition descending="1" ref="I2:I366"/>
    <sortCondition ref="G2:G366"/>
  </sortState>
  <mergeCells count="43">
    <mergeCell ref="N135:N136"/>
    <mergeCell ref="N138:N139"/>
    <mergeCell ref="R28:R31"/>
    <mergeCell ref="N126:N127"/>
    <mergeCell ref="N129:N130"/>
    <mergeCell ref="N131:N132"/>
    <mergeCell ref="N133:N134"/>
    <mergeCell ref="O126:O127"/>
    <mergeCell ref="P126:P127"/>
    <mergeCell ref="O129:O130"/>
    <mergeCell ref="P129:P130"/>
    <mergeCell ref="O131:O132"/>
    <mergeCell ref="P131:P132"/>
    <mergeCell ref="O133:O134"/>
    <mergeCell ref="P133:P134"/>
    <mergeCell ref="R133:R134"/>
    <mergeCell ref="Q245:S245"/>
    <mergeCell ref="Q244:S244"/>
    <mergeCell ref="R15:R17"/>
    <mergeCell ref="R19:R21"/>
    <mergeCell ref="R22:R24"/>
    <mergeCell ref="R44:R46"/>
    <mergeCell ref="Q126:Q127"/>
    <mergeCell ref="R126:R127"/>
    <mergeCell ref="S126:S127"/>
    <mergeCell ref="Q129:Q130"/>
    <mergeCell ref="R129:R130"/>
    <mergeCell ref="S129:S130"/>
    <mergeCell ref="Q131:Q132"/>
    <mergeCell ref="R131:R132"/>
    <mergeCell ref="S131:S132"/>
    <mergeCell ref="Q133:Q134"/>
    <mergeCell ref="S133:S134"/>
    <mergeCell ref="O135:O136"/>
    <mergeCell ref="P135:P136"/>
    <mergeCell ref="Q135:Q136"/>
    <mergeCell ref="R135:R136"/>
    <mergeCell ref="S135:S136"/>
    <mergeCell ref="O138:O139"/>
    <mergeCell ref="P138:P139"/>
    <mergeCell ref="Q138:Q139"/>
    <mergeCell ref="R138:R139"/>
    <mergeCell ref="S138:S139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57" firstPageNumber="0" fitToHeight="10" orientation="portrait" r:id="rId1"/>
  <rowBreaks count="1" manualBreakCount="1"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Y298"/>
  <sheetViews>
    <sheetView tabSelected="1" view="pageBreakPreview" zoomScale="90" zoomScaleNormal="100" zoomScaleSheetLayoutView="90" workbookViewId="0">
      <selection activeCell="E284" sqref="E284"/>
    </sheetView>
  </sheetViews>
  <sheetFormatPr defaultColWidth="9.140625" defaultRowHeight="15.75" x14ac:dyDescent="0.25"/>
  <cols>
    <col min="1" max="1" width="5.28515625" style="8"/>
    <col min="2" max="2" width="7.7109375" style="22"/>
    <col min="3" max="3" width="7.7109375" style="8"/>
    <col min="4" max="4" width="8.140625" style="8"/>
    <col min="5" max="5" width="47.7109375" style="8" customWidth="1"/>
    <col min="6" max="6" width="8.140625" style="8" bestFit="1" customWidth="1"/>
    <col min="7" max="7" width="42.5703125" style="8" bestFit="1" customWidth="1"/>
    <col min="8" max="8" width="5.42578125" style="8" hidden="1" customWidth="1"/>
    <col min="9" max="9" width="9.140625" style="3"/>
    <col min="10" max="1013" width="9" style="8"/>
    <col min="1014" max="16384" width="9.140625" style="12"/>
  </cols>
  <sheetData>
    <row r="1" spans="1:9" ht="18" customHeight="1" x14ac:dyDescent="0.25">
      <c r="A1" s="37" t="s">
        <v>51</v>
      </c>
      <c r="B1" s="38"/>
      <c r="C1" s="39"/>
      <c r="D1" s="39"/>
      <c r="E1" s="37"/>
      <c r="F1" s="37"/>
      <c r="G1" s="37"/>
      <c r="H1" s="37"/>
      <c r="I1" s="40"/>
    </row>
    <row r="2" spans="1:9" ht="18" customHeight="1" x14ac:dyDescent="0.25">
      <c r="A2" s="37" t="s">
        <v>52</v>
      </c>
      <c r="B2" s="38"/>
      <c r="C2" s="39"/>
      <c r="D2" s="39"/>
      <c r="E2" s="37"/>
      <c r="F2" s="37"/>
      <c r="G2" s="37"/>
      <c r="H2" s="37"/>
      <c r="I2" s="41"/>
    </row>
    <row r="3" spans="1:9" ht="18" customHeight="1" x14ac:dyDescent="0.25">
      <c r="A3" s="5"/>
      <c r="B3" s="19"/>
      <c r="C3" s="5"/>
      <c r="D3" s="5"/>
      <c r="E3" s="5"/>
      <c r="F3" s="9"/>
    </row>
    <row r="4" spans="1:9" ht="18" customHeight="1" x14ac:dyDescent="0.25">
      <c r="A4" s="23" t="s">
        <v>8</v>
      </c>
      <c r="B4" s="23"/>
      <c r="C4" s="23"/>
      <c r="D4" s="23"/>
      <c r="E4" s="23"/>
      <c r="F4" s="23"/>
      <c r="G4" s="23"/>
      <c r="H4" s="23"/>
      <c r="I4" s="23"/>
    </row>
    <row r="5" spans="1:9" ht="18" customHeight="1" x14ac:dyDescent="0.25">
      <c r="A5" s="6" t="s">
        <v>9</v>
      </c>
      <c r="B5" s="20" t="s">
        <v>10</v>
      </c>
      <c r="C5" s="6" t="s">
        <v>1</v>
      </c>
      <c r="D5" s="6" t="s">
        <v>2</v>
      </c>
      <c r="E5" s="6" t="s">
        <v>3</v>
      </c>
      <c r="F5" s="6" t="s">
        <v>5</v>
      </c>
      <c r="G5" s="6" t="s">
        <v>7</v>
      </c>
      <c r="H5" s="130"/>
      <c r="I5" s="6" t="s">
        <v>11</v>
      </c>
    </row>
    <row r="6" spans="1:9" ht="18" customHeight="1" x14ac:dyDescent="0.25">
      <c r="A6" s="210">
        <v>1</v>
      </c>
      <c r="B6" s="211">
        <v>916</v>
      </c>
      <c r="C6" s="210">
        <f>IFERROR((VLOOKUP(B6,INSCRITOS!D:E,2,0)),"")</f>
        <v>104683</v>
      </c>
      <c r="D6" s="210" t="str">
        <f>IFERROR((VLOOKUP(B6,INSCRITOS!D:F,3,0)),"")</f>
        <v>BEN</v>
      </c>
      <c r="E6" s="212" t="str">
        <f>IFERROR((VLOOKUP(B6,INSCRITOS!D:G,4,0)),"")</f>
        <v>Santiago Pereira Gaspar</v>
      </c>
      <c r="F6" s="210" t="str">
        <f>IFERROR((VLOOKUP(B6,INSCRITOS!D:I,6,0)),"")</f>
        <v>M</v>
      </c>
      <c r="G6" s="212" t="str">
        <f>IFERROR((VLOOKUP(B6,INSCRITOS!D:K,8,0)),"")</f>
        <v>Alhandra Sporting Club</v>
      </c>
      <c r="H6" s="213">
        <f>IFERROR((VLOOKUP(B6,INSCRITOS!D:L,9,0)),"")</f>
        <v>0</v>
      </c>
      <c r="I6" s="214">
        <v>100</v>
      </c>
    </row>
    <row r="7" spans="1:9" ht="18" customHeight="1" x14ac:dyDescent="0.25">
      <c r="A7" s="210">
        <f t="shared" ref="A7:A37" si="0">+A6+1</f>
        <v>2</v>
      </c>
      <c r="B7" s="211">
        <v>17</v>
      </c>
      <c r="C7" s="210">
        <f>IFERROR((VLOOKUP(B7,INSCRITOS!D:E,2,0)),"")</f>
        <v>104701</v>
      </c>
      <c r="D7" s="210" t="str">
        <f>IFERROR((VLOOKUP(B7,INSCRITOS!D:F,3,0)),"")</f>
        <v>BEN</v>
      </c>
      <c r="E7" s="212" t="str">
        <f>IFERROR((VLOOKUP(B7,INSCRITOS!D:G,4,0)),"")</f>
        <v>Pedro Rasquilho</v>
      </c>
      <c r="F7" s="210" t="str">
        <f>IFERROR((VLOOKUP(B7,INSCRITOS!D:I,6,0)),"")</f>
        <v>M</v>
      </c>
      <c r="G7" s="212" t="str">
        <f>IFERROR((VLOOKUP(B7,INSCRITOS!D:K,8,0)),"")</f>
        <v>Alhandra Sporting Club</v>
      </c>
      <c r="H7" s="213">
        <f>IFERROR((VLOOKUP(B7,INSCRITOS!D:L,9,0)),"")</f>
        <v>0</v>
      </c>
      <c r="I7" s="214">
        <v>99</v>
      </c>
    </row>
    <row r="8" spans="1:9" ht="18" customHeight="1" x14ac:dyDescent="0.25">
      <c r="A8" s="210">
        <f t="shared" si="0"/>
        <v>3</v>
      </c>
      <c r="B8" s="211">
        <v>977</v>
      </c>
      <c r="C8" s="210">
        <f>IFERROR((VLOOKUP(B8,INSCRITOS!D:E,2,0)),"")</f>
        <v>104696</v>
      </c>
      <c r="D8" s="210" t="str">
        <f>IFERROR((VLOOKUP(B8,INSCRITOS!D:F,3,0)),"")</f>
        <v>BEN</v>
      </c>
      <c r="E8" s="212" t="str">
        <f>IFERROR((VLOOKUP(B8,INSCRITOS!D:G,4,0)),"")</f>
        <v>André Martins</v>
      </c>
      <c r="F8" s="210" t="str">
        <f>IFERROR((VLOOKUP(B8,INSCRITOS!D:I,6,0)),"")</f>
        <v>M</v>
      </c>
      <c r="G8" s="212" t="str">
        <f>IFERROR((VLOOKUP(B8,INSCRITOS!D:K,8,0)),"")</f>
        <v>Sport Lisboa e Benfica</v>
      </c>
      <c r="H8" s="213">
        <f>IFERROR((VLOOKUP(B8,INSCRITOS!D:L,9,0)),"")</f>
        <v>0</v>
      </c>
      <c r="I8" s="214">
        <v>98</v>
      </c>
    </row>
    <row r="9" spans="1:9" ht="18" customHeight="1" x14ac:dyDescent="0.25">
      <c r="A9" s="210">
        <f t="shared" si="0"/>
        <v>4</v>
      </c>
      <c r="B9" s="211">
        <v>1239</v>
      </c>
      <c r="C9" s="210">
        <f>IFERROR((VLOOKUP(B9,INSCRITOS!D:E,2,0)),"")</f>
        <v>106139</v>
      </c>
      <c r="D9" s="210" t="str">
        <f>IFERROR((VLOOKUP(B9,INSCRITOS!D:F,3,0)),"")</f>
        <v>BEN</v>
      </c>
      <c r="E9" s="212" t="str">
        <f>IFERROR((VLOOKUP(B9,INSCRITOS!D:G,4,0)),"")</f>
        <v>Rafael Inacio</v>
      </c>
      <c r="F9" s="210" t="str">
        <f>IFERROR((VLOOKUP(B9,INSCRITOS!D:I,6,0)),"")</f>
        <v>M</v>
      </c>
      <c r="G9" s="212" t="str">
        <f>IFERROR((VLOOKUP(B9,INSCRITOS!D:K,8,0)),"")</f>
        <v>SFRAA TRIATLO</v>
      </c>
      <c r="H9" s="213">
        <f>IFERROR((VLOOKUP(B9,INSCRITOS!D:L,9,0)),"")</f>
        <v>0</v>
      </c>
      <c r="I9" s="214">
        <v>97</v>
      </c>
    </row>
    <row r="10" spans="1:9" ht="18" customHeight="1" x14ac:dyDescent="0.25">
      <c r="A10" s="210">
        <f t="shared" si="0"/>
        <v>5</v>
      </c>
      <c r="B10" s="211">
        <v>266</v>
      </c>
      <c r="C10" s="210">
        <f>IFERROR((VLOOKUP(B10,INSCRITOS!D:E,2,0)),"")</f>
        <v>104206</v>
      </c>
      <c r="D10" s="210" t="str">
        <f>IFERROR((VLOOKUP(B10,INSCRITOS!D:F,3,0)),"")</f>
        <v>BEN</v>
      </c>
      <c r="E10" s="212" t="str">
        <f>IFERROR((VLOOKUP(B10,INSCRITOS!D:G,4,0)),"")</f>
        <v>Duarte Pinho</v>
      </c>
      <c r="F10" s="210" t="str">
        <f>IFERROR((VLOOKUP(B10,INSCRITOS!D:I,6,0)),"")</f>
        <v>M</v>
      </c>
      <c r="G10" s="212" t="str">
        <f>IFERROR((VLOOKUP(B10,INSCRITOS!D:K,8,0)),"")</f>
        <v>CCDSintrense</v>
      </c>
      <c r="H10" s="213">
        <f>IFERROR((VLOOKUP(B10,INSCRITOS!D:L,9,0)),"")</f>
        <v>0</v>
      </c>
      <c r="I10" s="214">
        <v>96</v>
      </c>
    </row>
    <row r="11" spans="1:9" ht="18" customHeight="1" x14ac:dyDescent="0.25">
      <c r="A11" s="210">
        <f t="shared" si="0"/>
        <v>6</v>
      </c>
      <c r="B11" s="211">
        <v>770</v>
      </c>
      <c r="C11" s="210">
        <f>IFERROR((VLOOKUP(B11,INSCRITOS!D:E,2,0)),"")</f>
        <v>105218</v>
      </c>
      <c r="D11" s="210" t="str">
        <f>IFERROR((VLOOKUP(B11,INSCRITOS!D:F,3,0)),"")</f>
        <v>BEN</v>
      </c>
      <c r="E11" s="212" t="str">
        <f>IFERROR((VLOOKUP(B11,INSCRITOS!D:G,4,0)),"")</f>
        <v>João Fonseca</v>
      </c>
      <c r="F11" s="210" t="str">
        <f>IFERROR((VLOOKUP(B11,INSCRITOS!D:I,6,0)),"")</f>
        <v>M</v>
      </c>
      <c r="G11" s="212" t="str">
        <f>IFERROR((VLOOKUP(B11,INSCRITOS!D:K,8,0)),"")</f>
        <v>CCDSintrense</v>
      </c>
      <c r="H11" s="213">
        <f>IFERROR((VLOOKUP(B11,INSCRITOS!D:L,9,0)),"")</f>
        <v>0</v>
      </c>
      <c r="I11" s="214">
        <v>95</v>
      </c>
    </row>
    <row r="12" spans="1:9" ht="18" customHeight="1" x14ac:dyDescent="0.25">
      <c r="A12" s="210">
        <f t="shared" si="0"/>
        <v>7</v>
      </c>
      <c r="B12" s="211">
        <v>246</v>
      </c>
      <c r="C12" s="210">
        <f>IFERROR((VLOOKUP(B12,INSCRITOS!D:E,2,0)),"")</f>
        <v>104198</v>
      </c>
      <c r="D12" s="210" t="str">
        <f>IFERROR((VLOOKUP(B12,INSCRITOS!D:F,3,0)),"")</f>
        <v>BEN</v>
      </c>
      <c r="E12" s="212" t="str">
        <f>IFERROR((VLOOKUP(B12,INSCRITOS!D:G,4,0)),"")</f>
        <v>Tiago Ferreira</v>
      </c>
      <c r="F12" s="210" t="str">
        <f>IFERROR((VLOOKUP(B12,INSCRITOS!D:I,6,0)),"")</f>
        <v>M</v>
      </c>
      <c r="G12" s="212" t="str">
        <f>IFERROR((VLOOKUP(B12,INSCRITOS!D:K,8,0)),"")</f>
        <v>Sport Lisboa e Benfica</v>
      </c>
      <c r="H12" s="213">
        <f>IFERROR((VLOOKUP(B12,INSCRITOS!D:L,9,0)),"")</f>
        <v>0</v>
      </c>
      <c r="I12" s="214">
        <v>94</v>
      </c>
    </row>
    <row r="13" spans="1:9" ht="18" customHeight="1" x14ac:dyDescent="0.25">
      <c r="A13" s="210">
        <f t="shared" si="0"/>
        <v>8</v>
      </c>
      <c r="B13" s="211">
        <v>134</v>
      </c>
      <c r="C13" s="210">
        <f>IFERROR((VLOOKUP(B13,INSCRITOS!D:E,2,0)),"")</f>
        <v>104164</v>
      </c>
      <c r="D13" s="210" t="str">
        <f>IFERROR((VLOOKUP(B13,INSCRITOS!D:F,3,0)),"")</f>
        <v>BEN</v>
      </c>
      <c r="E13" s="212" t="str">
        <f>IFERROR((VLOOKUP(B13,INSCRITOS!D:G,4,0)),"")</f>
        <v>Edson Tavares</v>
      </c>
      <c r="F13" s="210" t="str">
        <f>IFERROR((VLOOKUP(B13,INSCRITOS!D:I,6,0)),"")</f>
        <v>M</v>
      </c>
      <c r="G13" s="212" t="str">
        <f>IFERROR((VLOOKUP(B13,INSCRITOS!D:K,8,0)),"")</f>
        <v>Clube de Natação da Amadora</v>
      </c>
      <c r="H13" s="213">
        <f>IFERROR((VLOOKUP(B13,INSCRITOS!D:L,9,0)),"")</f>
        <v>0</v>
      </c>
      <c r="I13" s="214">
        <v>93</v>
      </c>
    </row>
    <row r="14" spans="1:9" ht="18" customHeight="1" x14ac:dyDescent="0.25">
      <c r="A14" s="210">
        <f t="shared" si="0"/>
        <v>9</v>
      </c>
      <c r="B14" s="211">
        <v>1238</v>
      </c>
      <c r="C14" s="210">
        <f>IFERROR((VLOOKUP(B14,INSCRITOS!D:E,2,0)),"")</f>
        <v>106138</v>
      </c>
      <c r="D14" s="210" t="str">
        <f>IFERROR((VLOOKUP(B14,INSCRITOS!D:F,3,0)),"")</f>
        <v>BEN</v>
      </c>
      <c r="E14" s="212" t="str">
        <f>IFERROR((VLOOKUP(B14,INSCRITOS!D:G,4,0)),"")</f>
        <v>Tiago Silva</v>
      </c>
      <c r="F14" s="210" t="str">
        <f>IFERROR((VLOOKUP(B14,INSCRITOS!D:I,6,0)),"")</f>
        <v>M</v>
      </c>
      <c r="G14" s="212" t="str">
        <f>IFERROR((VLOOKUP(B14,INSCRITOS!D:K,8,0)),"")</f>
        <v>SFRAA TRIATLO</v>
      </c>
      <c r="H14" s="213">
        <f>IFERROR((VLOOKUP(B14,INSCRITOS!D:L,9,0)),"")</f>
        <v>0</v>
      </c>
      <c r="I14" s="214">
        <v>92</v>
      </c>
    </row>
    <row r="15" spans="1:9" ht="18" customHeight="1" x14ac:dyDescent="0.25">
      <c r="A15" s="210">
        <f t="shared" si="0"/>
        <v>10</v>
      </c>
      <c r="B15" s="217">
        <v>503</v>
      </c>
      <c r="C15" s="210">
        <f>IFERROR((VLOOKUP(B15,INSCRITOS!D:E,2,0)),"")</f>
        <v>105081</v>
      </c>
      <c r="D15" s="210" t="str">
        <f>IFERROR((VLOOKUP(B15,INSCRITOS!D:F,3,0)),"")</f>
        <v>BEN</v>
      </c>
      <c r="E15" s="212" t="str">
        <f>IFERROR((VLOOKUP(B15,INSCRITOS!D:G,4,0)),"")</f>
        <v>João Ramos</v>
      </c>
      <c r="F15" s="210" t="str">
        <f>IFERROR((VLOOKUP(B15,INSCRITOS!D:I,6,0)),"")</f>
        <v>M</v>
      </c>
      <c r="G15" s="212" t="str">
        <f>IFERROR((VLOOKUP(B15,INSCRITOS!D:K,8,0)),"")</f>
        <v>Clube de Natação da Amadora</v>
      </c>
      <c r="H15" s="213">
        <f>IFERROR((VLOOKUP(B15,INSCRITOS!D:L,9,0)),"")</f>
        <v>0</v>
      </c>
      <c r="I15" s="214">
        <v>91</v>
      </c>
    </row>
    <row r="16" spans="1:9" ht="18" customHeight="1" x14ac:dyDescent="0.25">
      <c r="A16" s="210">
        <f t="shared" si="0"/>
        <v>11</v>
      </c>
      <c r="B16" s="211">
        <v>954</v>
      </c>
      <c r="C16" s="210">
        <f>IFERROR((VLOOKUP(B16,INSCRITOS!D:E,2,0)),"")</f>
        <v>105294</v>
      </c>
      <c r="D16" s="210" t="str">
        <f>IFERROR((VLOOKUP(B16,INSCRITOS!D:F,3,0)),"")</f>
        <v>BEN</v>
      </c>
      <c r="E16" s="212" t="str">
        <f>IFERROR((VLOOKUP(B16,INSCRITOS!D:G,4,0)),"")</f>
        <v>Bernardo Almeida</v>
      </c>
      <c r="F16" s="210" t="str">
        <f>IFERROR((VLOOKUP(B16,INSCRITOS!D:I,6,0)),"")</f>
        <v>M</v>
      </c>
      <c r="G16" s="212" t="str">
        <f>IFERROR((VLOOKUP(B16,INSCRITOS!D:K,8,0)),"")</f>
        <v>CCDSintrense</v>
      </c>
      <c r="H16" s="213">
        <f>IFERROR((VLOOKUP(B16,INSCRITOS!D:L,9,0)),"")</f>
        <v>0</v>
      </c>
      <c r="I16" s="214">
        <v>90</v>
      </c>
    </row>
    <row r="17" spans="1:9" ht="18" customHeight="1" x14ac:dyDescent="0.25">
      <c r="A17" s="210">
        <f t="shared" si="0"/>
        <v>12</v>
      </c>
      <c r="B17" s="211">
        <v>1044</v>
      </c>
      <c r="C17" s="210">
        <f>IFERROR((VLOOKUP(B17,INSCRITOS!D:E,2,0)),"")</f>
        <v>104689</v>
      </c>
      <c r="D17" s="210" t="str">
        <f>IFERROR((VLOOKUP(B17,INSCRITOS!D:F,3,0)),"")</f>
        <v>BEN</v>
      </c>
      <c r="E17" s="212" t="str">
        <f>IFERROR((VLOOKUP(B17,INSCRITOS!D:G,4,0)),"")</f>
        <v>Santiago Santos</v>
      </c>
      <c r="F17" s="210" t="str">
        <f>IFERROR((VLOOKUP(B17,INSCRITOS!D:I,6,0)),"")</f>
        <v>M</v>
      </c>
      <c r="G17" s="212" t="str">
        <f>IFERROR((VLOOKUP(B17,INSCRITOS!D:K,8,0)),"")</f>
        <v>Sport Lisboa e Benfica</v>
      </c>
      <c r="H17" s="213">
        <f>IFERROR((VLOOKUP(B17,INSCRITOS!D:L,9,0)),"")</f>
        <v>0</v>
      </c>
      <c r="I17" s="214">
        <v>89</v>
      </c>
    </row>
    <row r="18" spans="1:9" ht="18" customHeight="1" x14ac:dyDescent="0.25">
      <c r="A18" s="210">
        <f t="shared" si="0"/>
        <v>13</v>
      </c>
      <c r="B18" s="211">
        <v>16</v>
      </c>
      <c r="C18" s="210">
        <f>IFERROR((VLOOKUP(B18,INSCRITOS!D:E,2,0)),"")</f>
        <v>103866</v>
      </c>
      <c r="D18" s="210" t="str">
        <f>IFERROR((VLOOKUP(B18,INSCRITOS!D:F,3,0)),"")</f>
        <v>BEN</v>
      </c>
      <c r="E18" s="212" t="str">
        <f>IFERROR((VLOOKUP(B18,INSCRITOS!D:G,4,0)),"")</f>
        <v>Afonso Silva</v>
      </c>
      <c r="F18" s="210" t="str">
        <f>IFERROR((VLOOKUP(B18,INSCRITOS!D:I,6,0)),"")</f>
        <v>M</v>
      </c>
      <c r="G18" s="212" t="str">
        <f>IFERROR((VLOOKUP(B18,INSCRITOS!D:K,8,0)),"")</f>
        <v>Sporting Clube de Portugal</v>
      </c>
      <c r="H18" s="213">
        <f>IFERROR((VLOOKUP(B18,INSCRITOS!D:L,9,0)),"")</f>
        <v>0</v>
      </c>
      <c r="I18" s="214">
        <v>88</v>
      </c>
    </row>
    <row r="19" spans="1:9" ht="18" customHeight="1" x14ac:dyDescent="0.25">
      <c r="A19" s="210">
        <f t="shared" si="0"/>
        <v>14</v>
      </c>
      <c r="B19" s="211">
        <v>260</v>
      </c>
      <c r="C19" s="210">
        <f>IFERROR((VLOOKUP(B19,INSCRITOS!D:E,2,0)),"")</f>
        <v>104800</v>
      </c>
      <c r="D19" s="210" t="str">
        <f>IFERROR((VLOOKUP(B19,INSCRITOS!D:F,3,0)),"")</f>
        <v>BEN</v>
      </c>
      <c r="E19" s="212" t="str">
        <f>IFERROR((VLOOKUP(B19,INSCRITOS!D:G,4,0)),"")</f>
        <v>Tiago Jerónimo Lourenço</v>
      </c>
      <c r="F19" s="210" t="str">
        <f>IFERROR((VLOOKUP(B19,INSCRITOS!D:I,6,0)),"")</f>
        <v>M</v>
      </c>
      <c r="G19" s="212" t="str">
        <f>IFERROR((VLOOKUP(B19,INSCRITOS!D:K,8,0)),"")</f>
        <v>Outsystems Olímpico de Oeiras</v>
      </c>
      <c r="H19" s="213">
        <f>IFERROR((VLOOKUP(B19,INSCRITOS!D:L,9,0)),"")</f>
        <v>0</v>
      </c>
      <c r="I19" s="214">
        <v>87</v>
      </c>
    </row>
    <row r="20" spans="1:9" ht="18" customHeight="1" x14ac:dyDescent="0.25">
      <c r="A20" s="210">
        <f t="shared" si="0"/>
        <v>15</v>
      </c>
      <c r="B20" s="211">
        <v>1092</v>
      </c>
      <c r="C20" s="210">
        <f>IFERROR((VLOOKUP(B20,INSCRITOS!D:E,2,0)),"")</f>
        <v>105889</v>
      </c>
      <c r="D20" s="210" t="str">
        <f>IFERROR((VLOOKUP(B20,INSCRITOS!D:F,3,0)),"")</f>
        <v>BEN</v>
      </c>
      <c r="E20" s="212" t="str">
        <f>IFERROR((VLOOKUP(B20,INSCRITOS!D:G,4,0)),"")</f>
        <v>Eduardo Gaspar Soares</v>
      </c>
      <c r="F20" s="210" t="str">
        <f>IFERROR((VLOOKUP(B20,INSCRITOS!D:I,6,0)),"")</f>
        <v>M</v>
      </c>
      <c r="G20" s="212" t="str">
        <f>IFERROR((VLOOKUP(B20,INSCRITOS!D:K,8,0)),"")</f>
        <v>LXTRIATHLON</v>
      </c>
      <c r="H20" s="213">
        <f>IFERROR((VLOOKUP(B20,INSCRITOS!D:L,9,0)),"")</f>
        <v>0</v>
      </c>
      <c r="I20" s="214">
        <v>86</v>
      </c>
    </row>
    <row r="21" spans="1:9" ht="18" customHeight="1" x14ac:dyDescent="0.25">
      <c r="A21" s="210">
        <f t="shared" si="0"/>
        <v>16</v>
      </c>
      <c r="B21" s="211">
        <v>5316</v>
      </c>
      <c r="C21" s="210">
        <f>IFERROR((VLOOKUP(B21,INSCRITOS!D:E,2,0)),"")</f>
        <v>105995</v>
      </c>
      <c r="D21" s="210" t="str">
        <f>IFERROR((VLOOKUP(B21,INSCRITOS!D:F,3,0)),"")</f>
        <v>BEN</v>
      </c>
      <c r="E21" s="212" t="str">
        <f>IFERROR((VLOOKUP(B21,INSCRITOS!D:G,4,0)),"")</f>
        <v>Tobias Bugliolo</v>
      </c>
      <c r="F21" s="210" t="str">
        <f>IFERROR((VLOOKUP(B21,INSCRITOS!D:I,6,0)),"")</f>
        <v>M</v>
      </c>
      <c r="G21" s="212" t="str">
        <f>IFERROR((VLOOKUP(B21,INSCRITOS!D:K,8,0)),"")</f>
        <v>Peniche A. C.</v>
      </c>
      <c r="H21" s="213">
        <f>IFERROR((VLOOKUP(B21,INSCRITOS!D:L,9,0)),"")</f>
        <v>0</v>
      </c>
      <c r="I21" s="214">
        <v>85</v>
      </c>
    </row>
    <row r="22" spans="1:9" ht="18" customHeight="1" x14ac:dyDescent="0.25">
      <c r="A22" s="210">
        <f t="shared" si="0"/>
        <v>17</v>
      </c>
      <c r="B22" s="211">
        <v>458</v>
      </c>
      <c r="C22" s="210">
        <f>IFERROR((VLOOKUP(B22,INSCRITOS!D:E,2,0)),"")</f>
        <v>105037</v>
      </c>
      <c r="D22" s="210" t="str">
        <f>IFERROR((VLOOKUP(B22,INSCRITOS!D:F,3,0)),"")</f>
        <v>BEN</v>
      </c>
      <c r="E22" s="212" t="str">
        <f>IFERROR((VLOOKUP(B22,INSCRITOS!D:G,4,0)),"")</f>
        <v>João Pinhão</v>
      </c>
      <c r="F22" s="210" t="str">
        <f>IFERROR((VLOOKUP(B22,INSCRITOS!D:I,6,0)),"")</f>
        <v>M</v>
      </c>
      <c r="G22" s="212" t="str">
        <f>IFERROR((VLOOKUP(B22,INSCRITOS!D:K,8,0)),"")</f>
        <v>SFRAA TRIATLO</v>
      </c>
      <c r="H22" s="213">
        <f>IFERROR((VLOOKUP(B22,INSCRITOS!D:L,9,0)),"")</f>
        <v>0</v>
      </c>
      <c r="I22" s="214">
        <v>84</v>
      </c>
    </row>
    <row r="23" spans="1:9" ht="18" customHeight="1" x14ac:dyDescent="0.25">
      <c r="A23" s="210">
        <f t="shared" si="0"/>
        <v>18</v>
      </c>
      <c r="B23" s="211">
        <v>989</v>
      </c>
      <c r="C23" s="210">
        <f>IFERROR((VLOOKUP(B23,INSCRITOS!D:E,2,0)),"")</f>
        <v>104077</v>
      </c>
      <c r="D23" s="210" t="str">
        <f>IFERROR((VLOOKUP(B23,INSCRITOS!D:F,3,0)),"")</f>
        <v>BEN</v>
      </c>
      <c r="E23" s="212" t="str">
        <f>IFERROR((VLOOKUP(B23,INSCRITOS!D:G,4,0)),"")</f>
        <v>Miguel Nunes</v>
      </c>
      <c r="F23" s="210" t="str">
        <f>IFERROR((VLOOKUP(B23,INSCRITOS!D:I,6,0)),"")</f>
        <v>M</v>
      </c>
      <c r="G23" s="212" t="str">
        <f>IFERROR((VLOOKUP(B23,INSCRITOS!D:K,8,0)),"")</f>
        <v>Alhandra Sporting Club</v>
      </c>
      <c r="H23" s="213">
        <f>IFERROR((VLOOKUP(B23,INSCRITOS!D:L,9,0)),"")</f>
        <v>0</v>
      </c>
      <c r="I23" s="214">
        <v>83</v>
      </c>
    </row>
    <row r="24" spans="1:9" ht="18" customHeight="1" x14ac:dyDescent="0.25">
      <c r="A24" s="210">
        <f t="shared" si="0"/>
        <v>19</v>
      </c>
      <c r="B24" s="211">
        <v>1059</v>
      </c>
      <c r="C24" s="210">
        <f>IFERROR((VLOOKUP(B24,INSCRITOS!D:E,2,0)),"")</f>
        <v>105809</v>
      </c>
      <c r="D24" s="210" t="str">
        <f>IFERROR((VLOOKUP(B24,INSCRITOS!D:F,3,0)),"")</f>
        <v>BEN</v>
      </c>
      <c r="E24" s="212" t="str">
        <f>IFERROR((VLOOKUP(B24,INSCRITOS!D:G,4,0)),"")</f>
        <v>Sebastian Pacheco</v>
      </c>
      <c r="F24" s="210" t="str">
        <f>IFERROR((VLOOKUP(B24,INSCRITOS!D:I,6,0)),"")</f>
        <v>M</v>
      </c>
      <c r="G24" s="212" t="str">
        <f>IFERROR((VLOOKUP(B24,INSCRITOS!D:K,8,0)),"")</f>
        <v>Peniche A. C.</v>
      </c>
      <c r="H24" s="213">
        <f>IFERROR((VLOOKUP(B24,INSCRITOS!D:L,9,0)),"")</f>
        <v>0</v>
      </c>
      <c r="I24" s="214">
        <v>82</v>
      </c>
    </row>
    <row r="25" spans="1:9" ht="18" customHeight="1" x14ac:dyDescent="0.25">
      <c r="A25" s="210">
        <f t="shared" si="0"/>
        <v>20</v>
      </c>
      <c r="B25" s="211">
        <v>5655</v>
      </c>
      <c r="C25" s="210">
        <f>IFERROR((VLOOKUP(B25,INSCRITOS!D:E,2,0)),"")</f>
        <v>0</v>
      </c>
      <c r="D25" s="210" t="str">
        <f>IFERROR((VLOOKUP(B25,INSCRITOS!D:F,3,0)),"")</f>
        <v>BEN</v>
      </c>
      <c r="E25" s="212" t="str">
        <f>IFERROR((VLOOKUP(B25,INSCRITOS!D:G,4,0)),"")</f>
        <v>Diogo Ribeiro</v>
      </c>
      <c r="F25" s="210" t="str">
        <f>IFERROR((VLOOKUP(B25,INSCRITOS!D:I,6,0)),"")</f>
        <v>M</v>
      </c>
      <c r="G25" s="212" t="str">
        <f>IFERROR((VLOOKUP(B25,INSCRITOS!D:K,8,0)),"")</f>
        <v>SFRAA Triatlo/ Não federado</v>
      </c>
      <c r="H25" s="213" t="str">
        <f>IFERROR((VLOOKUP(B25,INSCRITOS!D:L,9,0)),"")</f>
        <v>extra</v>
      </c>
      <c r="I25" s="214"/>
    </row>
    <row r="26" spans="1:9" ht="18" customHeight="1" x14ac:dyDescent="0.25">
      <c r="A26" s="210">
        <f t="shared" si="0"/>
        <v>21</v>
      </c>
      <c r="B26" s="211">
        <v>5697</v>
      </c>
      <c r="C26" s="210">
        <f>IFERROR((VLOOKUP(B26,INSCRITOS!D:E,2,0)),"")</f>
        <v>0</v>
      </c>
      <c r="D26" s="210" t="str">
        <f>IFERROR((VLOOKUP(B26,INSCRITOS!D:F,3,0)),"")</f>
        <v xml:space="preserve">BEN </v>
      </c>
      <c r="E26" s="212" t="str">
        <f>IFERROR((VLOOKUP(B26,INSCRITOS!D:G,4,0)),"")</f>
        <v>Guilherme Pereira</v>
      </c>
      <c r="F26" s="210" t="str">
        <f>IFERROR((VLOOKUP(B26,INSCRITOS!D:I,6,0)),"")</f>
        <v>M</v>
      </c>
      <c r="G26" s="212" t="str">
        <f>IFERROR((VLOOKUP(B26,INSCRITOS!D:K,8,0)),"")</f>
        <v>Clube de Natação da Amadora/ Não federado</v>
      </c>
      <c r="H26" s="213" t="str">
        <f>IFERROR((VLOOKUP(B26,INSCRITOS!D:L,9,0)),"")</f>
        <v>extra</v>
      </c>
      <c r="I26" s="214"/>
    </row>
    <row r="27" spans="1:9" ht="18" customHeight="1" x14ac:dyDescent="0.25">
      <c r="A27" s="210">
        <f t="shared" si="0"/>
        <v>22</v>
      </c>
      <c r="B27" s="211">
        <v>1231</v>
      </c>
      <c r="C27" s="210">
        <f>IFERROR((VLOOKUP(B27,INSCRITOS!D:E,2,0)),"")</f>
        <v>106119</v>
      </c>
      <c r="D27" s="210" t="str">
        <f>IFERROR((VLOOKUP(B27,INSCRITOS!D:F,3,0)),"")</f>
        <v>BEN</v>
      </c>
      <c r="E27" s="212" t="str">
        <f>IFERROR((VLOOKUP(B27,INSCRITOS!D:G,4,0)),"")</f>
        <v>Ivan Fragoso</v>
      </c>
      <c r="F27" s="210" t="str">
        <f>IFERROR((VLOOKUP(B27,INSCRITOS!D:I,6,0)),"")</f>
        <v>M</v>
      </c>
      <c r="G27" s="212" t="str">
        <f>IFERROR((VLOOKUP(B27,INSCRITOS!D:K,8,0)),"")</f>
        <v>Associação Naval Amorense</v>
      </c>
      <c r="H27" s="213">
        <f>IFERROR((VLOOKUP(B27,INSCRITOS!D:L,9,0)),"")</f>
        <v>0</v>
      </c>
      <c r="I27" s="214">
        <v>81</v>
      </c>
    </row>
    <row r="28" spans="1:9" ht="18" customHeight="1" x14ac:dyDescent="0.25">
      <c r="A28" s="210">
        <f t="shared" si="0"/>
        <v>23</v>
      </c>
      <c r="B28" s="211">
        <v>1086</v>
      </c>
      <c r="C28" s="210">
        <f>IFERROR((VLOOKUP(B28,INSCRITOS!D:E,2,0)),"")</f>
        <v>105872</v>
      </c>
      <c r="D28" s="210" t="str">
        <f>IFERROR((VLOOKUP(B28,INSCRITOS!D:F,3,0)),"")</f>
        <v>BEN</v>
      </c>
      <c r="E28" s="212" t="str">
        <f>IFERROR((VLOOKUP(B28,INSCRITOS!D:G,4,0)),"")</f>
        <v>Rodrigo Gato</v>
      </c>
      <c r="F28" s="210" t="str">
        <f>IFERROR((VLOOKUP(B28,INSCRITOS!D:I,6,0)),"")</f>
        <v>M</v>
      </c>
      <c r="G28" s="212" t="str">
        <f>IFERROR((VLOOKUP(B28,INSCRITOS!D:K,8,0)),"")</f>
        <v>Clube de Natação da Amadora</v>
      </c>
      <c r="H28" s="213">
        <f>IFERROR((VLOOKUP(B28,INSCRITOS!D:L,9,0)),"")</f>
        <v>0</v>
      </c>
      <c r="I28" s="214">
        <v>80</v>
      </c>
    </row>
    <row r="29" spans="1:9" ht="18" customHeight="1" x14ac:dyDescent="0.25">
      <c r="A29" s="210">
        <f t="shared" si="0"/>
        <v>24</v>
      </c>
      <c r="B29" s="211">
        <v>406</v>
      </c>
      <c r="C29" s="210">
        <f>IFERROR((VLOOKUP(B29,INSCRITOS!D:E,2,0)),"")</f>
        <v>104296</v>
      </c>
      <c r="D29" s="210" t="str">
        <f>IFERROR((VLOOKUP(B29,INSCRITOS!D:F,3,0)),"")</f>
        <v>BEN</v>
      </c>
      <c r="E29" s="212" t="str">
        <f>IFERROR((VLOOKUP(B29,INSCRITOS!D:G,4,0)),"")</f>
        <v>Bernardo Fernandes</v>
      </c>
      <c r="F29" s="210" t="str">
        <f>IFERROR((VLOOKUP(B29,INSCRITOS!D:I,6,0)),"")</f>
        <v>M</v>
      </c>
      <c r="G29" s="212" t="str">
        <f>IFERROR((VLOOKUP(B29,INSCRITOS!D:K,8,0)),"")</f>
        <v>SFRAA TRIATLO</v>
      </c>
      <c r="H29" s="213">
        <f>IFERROR((VLOOKUP(B29,INSCRITOS!D:L,9,0)),"")</f>
        <v>0</v>
      </c>
      <c r="I29" s="214">
        <v>79</v>
      </c>
    </row>
    <row r="30" spans="1:9" ht="18" customHeight="1" x14ac:dyDescent="0.25">
      <c r="A30" s="210">
        <f t="shared" si="0"/>
        <v>25</v>
      </c>
      <c r="B30" s="211">
        <v>1245</v>
      </c>
      <c r="C30" s="210">
        <f>IFERROR((VLOOKUP(B30,INSCRITOS!D:E,2,0)),"")</f>
        <v>106145</v>
      </c>
      <c r="D30" s="210" t="str">
        <f>IFERROR((VLOOKUP(B30,INSCRITOS!D:F,3,0)),"")</f>
        <v>BEN</v>
      </c>
      <c r="E30" s="212" t="str">
        <f>IFERROR((VLOOKUP(B30,INSCRITOS!D:G,4,0)),"")</f>
        <v>Rafael Francisco</v>
      </c>
      <c r="F30" s="210" t="str">
        <f>IFERROR((VLOOKUP(B30,INSCRITOS!D:I,6,0)),"")</f>
        <v>M</v>
      </c>
      <c r="G30" s="212" t="str">
        <f>IFERROR((VLOOKUP(B30,INSCRITOS!D:K,8,0)),"")</f>
        <v>SFRAA TRIATLO</v>
      </c>
      <c r="H30" s="213">
        <f>IFERROR((VLOOKUP(B30,INSCRITOS!D:L,9,0)),"")</f>
        <v>0</v>
      </c>
      <c r="I30" s="214">
        <v>78</v>
      </c>
    </row>
    <row r="31" spans="1:9" ht="18" customHeight="1" x14ac:dyDescent="0.25">
      <c r="A31" s="210">
        <f t="shared" si="0"/>
        <v>26</v>
      </c>
      <c r="B31" s="211">
        <v>348</v>
      </c>
      <c r="C31" s="210">
        <f>IFERROR((VLOOKUP(B31,INSCRITOS!D:E,2,0)),"")</f>
        <v>105009</v>
      </c>
      <c r="D31" s="210" t="str">
        <f>IFERROR((VLOOKUP(B31,INSCRITOS!D:F,3,0)),"")</f>
        <v>BEN</v>
      </c>
      <c r="E31" s="212" t="str">
        <f>IFERROR((VLOOKUP(B31,INSCRITOS!D:G,4,0)),"")</f>
        <v>David Pacheco</v>
      </c>
      <c r="F31" s="210" t="str">
        <f>IFERROR((VLOOKUP(B31,INSCRITOS!D:I,6,0)),"")</f>
        <v>M</v>
      </c>
      <c r="G31" s="212" t="str">
        <f>IFERROR((VLOOKUP(B31,INSCRITOS!D:K,8,0)),"")</f>
        <v>SFRAA TRIATLO</v>
      </c>
      <c r="H31" s="213">
        <f>IFERROR((VLOOKUP(B31,INSCRITOS!D:L,9,0)),"")</f>
        <v>0</v>
      </c>
      <c r="I31" s="214">
        <v>77</v>
      </c>
    </row>
    <row r="32" spans="1:9" ht="18" customHeight="1" x14ac:dyDescent="0.25">
      <c r="A32" s="210">
        <f t="shared" si="0"/>
        <v>27</v>
      </c>
      <c r="B32" s="211">
        <v>5701</v>
      </c>
      <c r="C32" s="210">
        <f>IFERROR((VLOOKUP(B32,INSCRITOS!D:E,2,0)),"")</f>
        <v>0</v>
      </c>
      <c r="D32" s="210" t="str">
        <f>IFERROR((VLOOKUP(B32,INSCRITOS!D:F,3,0)),"")</f>
        <v xml:space="preserve">BEN </v>
      </c>
      <c r="E32" s="212" t="str">
        <f>IFERROR((VLOOKUP(B32,INSCRITOS!D:G,4,0)),"")</f>
        <v>Martim Carvalho</v>
      </c>
      <c r="F32" s="210" t="str">
        <f>IFERROR((VLOOKUP(B32,INSCRITOS!D:I,6,0)),"")</f>
        <v>M</v>
      </c>
      <c r="G32" s="212" t="str">
        <f>IFERROR((VLOOKUP(B32,INSCRITOS!D:K,8,0)),"")</f>
        <v>SFRAA/Não Federado</v>
      </c>
      <c r="H32" s="213" t="str">
        <f>IFERROR((VLOOKUP(B32,INSCRITOS!D:L,9,0)),"")</f>
        <v>extra</v>
      </c>
      <c r="I32" s="214"/>
    </row>
    <row r="33" spans="1:1013" ht="18" customHeight="1" x14ac:dyDescent="0.25">
      <c r="A33" s="210">
        <f t="shared" si="0"/>
        <v>28</v>
      </c>
      <c r="B33" s="211">
        <v>5656</v>
      </c>
      <c r="C33" s="210">
        <f>IFERROR((VLOOKUP(B33,INSCRITOS!D:E,2,0)),"")</f>
        <v>0</v>
      </c>
      <c r="D33" s="210" t="str">
        <f>IFERROR((VLOOKUP(B33,INSCRITOS!D:F,3,0)),"")</f>
        <v xml:space="preserve">BEN </v>
      </c>
      <c r="E33" s="212" t="str">
        <f>IFERROR((VLOOKUP(B33,INSCRITOS!D:G,4,0)),"")</f>
        <v>Tomás Ribeiro</v>
      </c>
      <c r="F33" s="210" t="str">
        <f>IFERROR((VLOOKUP(B33,INSCRITOS!D:I,6,0)),"")</f>
        <v>M</v>
      </c>
      <c r="G33" s="212" t="str">
        <f>IFERROR((VLOOKUP(B33,INSCRITOS!D:K,8,0)),"")</f>
        <v>SFRAA/Não Federado</v>
      </c>
      <c r="H33" s="213" t="str">
        <f>IFERROR((VLOOKUP(B33,INSCRITOS!D:L,9,0)),"")</f>
        <v>extra</v>
      </c>
      <c r="I33" s="214"/>
    </row>
    <row r="34" spans="1:1013" ht="18" customHeight="1" x14ac:dyDescent="0.25">
      <c r="A34" s="210">
        <f t="shared" si="0"/>
        <v>29</v>
      </c>
      <c r="B34" s="211">
        <v>711</v>
      </c>
      <c r="C34" s="210">
        <f>IFERROR((VLOOKUP(B34,INSCRITOS!D:E,2,0)),"")</f>
        <v>105161</v>
      </c>
      <c r="D34" s="210" t="str">
        <f>IFERROR((VLOOKUP(B34,INSCRITOS!D:F,3,0)),"")</f>
        <v>BEN</v>
      </c>
      <c r="E34" s="212" t="str">
        <f>IFERROR((VLOOKUP(B34,INSCRITOS!D:G,4,0)),"")</f>
        <v>Tomás Vaz</v>
      </c>
      <c r="F34" s="210" t="str">
        <f>IFERROR((VLOOKUP(B34,INSCRITOS!D:I,6,0)),"")</f>
        <v>M</v>
      </c>
      <c r="G34" s="212" t="str">
        <f>IFERROR((VLOOKUP(B34,INSCRITOS!D:K,8,0)),"")</f>
        <v>GDR Manique de Cima</v>
      </c>
      <c r="H34" s="213">
        <f>IFERROR((VLOOKUP(B34,INSCRITOS!D:L,9,0)),"")</f>
        <v>0</v>
      </c>
      <c r="I34" s="214">
        <v>76</v>
      </c>
    </row>
    <row r="35" spans="1:1013" ht="18" customHeight="1" x14ac:dyDescent="0.25">
      <c r="A35" s="210">
        <f t="shared" si="0"/>
        <v>30</v>
      </c>
      <c r="B35" s="211">
        <v>1080</v>
      </c>
      <c r="C35" s="210">
        <f>IFERROR((VLOOKUP(B35,INSCRITOS!D:E,2,0)),"")</f>
        <v>105848</v>
      </c>
      <c r="D35" s="210" t="str">
        <f>IFERROR((VLOOKUP(B35,INSCRITOS!D:F,3,0)),"")</f>
        <v>BEN</v>
      </c>
      <c r="E35" s="212" t="str">
        <f>IFERROR((VLOOKUP(B35,INSCRITOS!D:G,4,0)),"")</f>
        <v>Bernardo Miranda</v>
      </c>
      <c r="F35" s="210" t="str">
        <f>IFERROR((VLOOKUP(B35,INSCRITOS!D:I,6,0)),"")</f>
        <v>M</v>
      </c>
      <c r="G35" s="212" t="str">
        <f>IFERROR((VLOOKUP(B35,INSCRITOS!D:K,8,0)),"")</f>
        <v>Sport Lisboa e Benfica</v>
      </c>
      <c r="H35" s="213">
        <f>IFERROR((VLOOKUP(B35,INSCRITOS!D:L,9,0)),"")</f>
        <v>0</v>
      </c>
      <c r="I35" s="214">
        <v>75</v>
      </c>
    </row>
    <row r="36" spans="1:1013" ht="18" customHeight="1" x14ac:dyDescent="0.25">
      <c r="A36" s="210">
        <f t="shared" si="0"/>
        <v>31</v>
      </c>
      <c r="B36" s="211">
        <v>1334</v>
      </c>
      <c r="C36" s="210">
        <f>IFERROR((VLOOKUP(B36,INSCRITOS!D:E,2,0)),"")</f>
        <v>105417</v>
      </c>
      <c r="D36" s="210" t="str">
        <f>IFERROR((VLOOKUP(B36,INSCRITOS!D:F,3,0)),"")</f>
        <v>BEN</v>
      </c>
      <c r="E36" s="212" t="str">
        <f>IFERROR((VLOOKUP(B36,INSCRITOS!D:G,4,0)),"")</f>
        <v>Diogo Pardal</v>
      </c>
      <c r="F36" s="210" t="str">
        <f>IFERROR((VLOOKUP(B36,INSCRITOS!D:I,6,0)),"")</f>
        <v>M</v>
      </c>
      <c r="G36" s="212" t="str">
        <f>IFERROR((VLOOKUP(B36,INSCRITOS!D:K,8,0)),"")</f>
        <v>Clube de Natação da Amadora</v>
      </c>
      <c r="H36" s="213">
        <f>IFERROR((VLOOKUP(B36,INSCRITOS!D:L,9,0)),"")</f>
        <v>0</v>
      </c>
      <c r="I36" s="214">
        <v>74</v>
      </c>
    </row>
    <row r="37" spans="1:1013" ht="18" customHeight="1" x14ac:dyDescent="0.25">
      <c r="A37" s="210">
        <f t="shared" si="0"/>
        <v>32</v>
      </c>
      <c r="B37" s="211">
        <v>1223</v>
      </c>
      <c r="C37" s="210">
        <f>IFERROR((VLOOKUP(B37,INSCRITOS!D:E,2,0)),"")</f>
        <v>106093</v>
      </c>
      <c r="D37" s="210" t="str">
        <f>IFERROR((VLOOKUP(B37,INSCRITOS!D:F,3,0)),"")</f>
        <v>BEN</v>
      </c>
      <c r="E37" s="212" t="str">
        <f>IFERROR((VLOOKUP(B37,INSCRITOS!D:G,4,0)),"")</f>
        <v>Ary Mealha</v>
      </c>
      <c r="F37" s="210" t="str">
        <f>IFERROR((VLOOKUP(B37,INSCRITOS!D:I,6,0)),"")</f>
        <v>M</v>
      </c>
      <c r="G37" s="212" t="str">
        <f>IFERROR((VLOOKUP(B37,INSCRITOS!D:K,8,0)),"")</f>
        <v>Alhandra Sporting Club</v>
      </c>
      <c r="H37" s="213">
        <f>IFERROR((VLOOKUP(B37,INSCRITOS!D:L,9,0)),"")</f>
        <v>0</v>
      </c>
      <c r="I37" s="214">
        <v>73</v>
      </c>
    </row>
    <row r="38" spans="1:1013" ht="18" customHeight="1" x14ac:dyDescent="0.25">
      <c r="A38" s="218"/>
      <c r="B38" s="219"/>
      <c r="C38" s="218"/>
      <c r="D38" s="218"/>
      <c r="E38" s="215"/>
      <c r="F38" s="218"/>
      <c r="G38" s="218"/>
      <c r="H38" s="218"/>
      <c r="I38" s="218"/>
    </row>
    <row r="39" spans="1:1013" ht="18" customHeight="1" x14ac:dyDescent="0.25">
      <c r="A39" s="23" t="s">
        <v>12</v>
      </c>
      <c r="B39" s="23"/>
      <c r="C39" s="23"/>
      <c r="D39" s="23"/>
      <c r="E39" s="23"/>
      <c r="F39" s="23"/>
      <c r="G39" s="23"/>
      <c r="H39" s="23"/>
      <c r="I39" s="23"/>
    </row>
    <row r="40" spans="1:1013" ht="18" customHeight="1" x14ac:dyDescent="0.25">
      <c r="A40" s="6" t="s">
        <v>9</v>
      </c>
      <c r="B40" s="256" t="s">
        <v>10</v>
      </c>
      <c r="C40" s="6" t="s">
        <v>1</v>
      </c>
      <c r="D40" s="6" t="s">
        <v>2</v>
      </c>
      <c r="E40" s="6" t="s">
        <v>3</v>
      </c>
      <c r="F40" s="6" t="s">
        <v>5</v>
      </c>
      <c r="G40" s="6" t="s">
        <v>7</v>
      </c>
      <c r="H40" s="255"/>
      <c r="I40" s="6" t="s">
        <v>11</v>
      </c>
    </row>
    <row r="41" spans="1:1013" s="13" customFormat="1" ht="18" customHeight="1" x14ac:dyDescent="0.25">
      <c r="A41" s="224">
        <v>1</v>
      </c>
      <c r="B41" s="225">
        <v>251</v>
      </c>
      <c r="C41" s="226">
        <f>IFERROR((VLOOKUP(B41,INSCRITOS!D:E,2,0)),"")</f>
        <v>104200</v>
      </c>
      <c r="D41" s="226" t="str">
        <f>IFERROR((VLOOKUP(B41,INSCRITOS!D:F,3,0)),"")</f>
        <v>BEN</v>
      </c>
      <c r="E41" s="227" t="str">
        <f>IFERROR((VLOOKUP(B41,INSCRITOS!D:G,4,0)),"")</f>
        <v>Rita Prudencio</v>
      </c>
      <c r="F41" s="226" t="str">
        <f>IFERROR((VLOOKUP(B41,INSCRITOS!D:I,6,0)),"")</f>
        <v>F</v>
      </c>
      <c r="G41" s="227" t="str">
        <f>IFERROR((VLOOKUP(B41,INSCRITOS!D:K,8,0)),"")</f>
        <v>Sport Lisboa e Benfica</v>
      </c>
      <c r="H41" s="213">
        <f>IFERROR((VLOOKUP(B41,INSCRITOS!D:L,9,0)),"")</f>
        <v>0</v>
      </c>
      <c r="I41" s="214">
        <v>100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</row>
    <row r="42" spans="1:1013" s="13" customFormat="1" ht="18" customHeight="1" x14ac:dyDescent="0.25">
      <c r="A42" s="224">
        <f t="shared" ref="A42:A59" si="1">+A41+1</f>
        <v>2</v>
      </c>
      <c r="B42" s="225">
        <v>5702</v>
      </c>
      <c r="C42" s="226" t="str">
        <f>IFERROR((VLOOKUP(B42,INSCRITOS!D:E,2,0)),"")</f>
        <v>---</v>
      </c>
      <c r="D42" s="226" t="str">
        <f>IFERROR((VLOOKUP(B42,INSCRITOS!D:F,3,0)),"")</f>
        <v>BEN</v>
      </c>
      <c r="E42" s="227" t="str">
        <f>IFERROR((VLOOKUP(B42,INSCRITOS!D:G,4,0)),"")</f>
        <v>Gaby Ribeiro</v>
      </c>
      <c r="F42" s="226" t="str">
        <f>IFERROR((VLOOKUP(B42,INSCRITOS!D:I,6,0)),"")</f>
        <v>F</v>
      </c>
      <c r="G42" s="227" t="str">
        <f>IFERROR((VLOOKUP(B42,INSCRITOS!D:K,8,0)),"")</f>
        <v>Não federado</v>
      </c>
      <c r="H42" s="213" t="str">
        <f>IFERROR((VLOOKUP(B42,INSCRITOS!D:L,9,0)),"")</f>
        <v>extra</v>
      </c>
      <c r="I42" s="21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</row>
    <row r="43" spans="1:1013" s="13" customFormat="1" ht="18" customHeight="1" x14ac:dyDescent="0.25">
      <c r="A43" s="224">
        <f t="shared" si="1"/>
        <v>3</v>
      </c>
      <c r="B43" s="225">
        <v>760</v>
      </c>
      <c r="C43" s="226">
        <f>IFERROR((VLOOKUP(B43,INSCRITOS!D:E,2,0)),"")</f>
        <v>105187</v>
      </c>
      <c r="D43" s="226" t="str">
        <f>IFERROR((VLOOKUP(B43,INSCRITOS!D:F,3,0)),"")</f>
        <v>BEN</v>
      </c>
      <c r="E43" s="227" t="str">
        <f>IFERROR((VLOOKUP(B43,INSCRITOS!D:G,4,0)),"")</f>
        <v>Sofia Margarido</v>
      </c>
      <c r="F43" s="226" t="str">
        <f>IFERROR((VLOOKUP(B43,INSCRITOS!D:I,6,0)),"")</f>
        <v>F</v>
      </c>
      <c r="G43" s="227" t="str">
        <f>IFERROR((VLOOKUP(B43,INSCRITOS!D:K,8,0)),"")</f>
        <v>Sport Lisboa e Benfica</v>
      </c>
      <c r="H43" s="213">
        <f>IFERROR((VLOOKUP(B43,INSCRITOS!D:L,9,0)),"")</f>
        <v>0</v>
      </c>
      <c r="I43" s="214">
        <v>99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</row>
    <row r="44" spans="1:1013" s="13" customFormat="1" ht="18" customHeight="1" x14ac:dyDescent="0.25">
      <c r="A44" s="224">
        <f t="shared" si="1"/>
        <v>4</v>
      </c>
      <c r="B44" s="225">
        <v>484</v>
      </c>
      <c r="C44" s="226">
        <f>IFERROR((VLOOKUP(B44,INSCRITOS!D:E,2,0)),"")</f>
        <v>105068</v>
      </c>
      <c r="D44" s="226" t="str">
        <f>IFERROR((VLOOKUP(B44,INSCRITOS!D:F,3,0)),"")</f>
        <v>BEN</v>
      </c>
      <c r="E44" s="227" t="str">
        <f>IFERROR((VLOOKUP(B44,INSCRITOS!D:G,4,0)),"")</f>
        <v>Lara Santos</v>
      </c>
      <c r="F44" s="226" t="str">
        <f>IFERROR((VLOOKUP(B44,INSCRITOS!D:I,6,0)),"")</f>
        <v>F</v>
      </c>
      <c r="G44" s="227" t="str">
        <f>IFERROR((VLOOKUP(B44,INSCRITOS!D:K,8,0)),"")</f>
        <v>Alhandra Sporting Club</v>
      </c>
      <c r="H44" s="213">
        <f>IFERROR((VLOOKUP(B44,INSCRITOS!D:L,9,0)),"")</f>
        <v>0</v>
      </c>
      <c r="I44" s="214">
        <v>98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</row>
    <row r="45" spans="1:1013" s="13" customFormat="1" ht="18" customHeight="1" x14ac:dyDescent="0.25">
      <c r="A45" s="224">
        <f t="shared" si="1"/>
        <v>5</v>
      </c>
      <c r="B45" s="225">
        <v>475</v>
      </c>
      <c r="C45" s="226">
        <f>IFERROR((VLOOKUP(B45,INSCRITOS!D:E,2,0)),"")</f>
        <v>105054</v>
      </c>
      <c r="D45" s="226" t="str">
        <f>IFERROR((VLOOKUP(B45,INSCRITOS!D:F,3,0)),"")</f>
        <v>BEN</v>
      </c>
      <c r="E45" s="227" t="str">
        <f>IFERROR((VLOOKUP(B45,INSCRITOS!D:G,4,0)),"")</f>
        <v>Mariana MacKay</v>
      </c>
      <c r="F45" s="226" t="str">
        <f>IFERROR((VLOOKUP(B45,INSCRITOS!D:I,6,0)),"")</f>
        <v>F</v>
      </c>
      <c r="G45" s="227" t="str">
        <f>IFERROR((VLOOKUP(B45,INSCRITOS!D:K,8,0)),"")</f>
        <v>Sporting Clube de Portugal</v>
      </c>
      <c r="H45" s="213">
        <f>IFERROR((VLOOKUP(B45,INSCRITOS!D:L,9,0)),"")</f>
        <v>0</v>
      </c>
      <c r="I45" s="214">
        <v>97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</row>
    <row r="46" spans="1:1013" s="13" customFormat="1" ht="18" customHeight="1" x14ac:dyDescent="0.25">
      <c r="A46" s="224">
        <f t="shared" si="1"/>
        <v>6</v>
      </c>
      <c r="B46" s="225">
        <v>561</v>
      </c>
      <c r="C46" s="226">
        <f>IFERROR((VLOOKUP(B46,INSCRITOS!D:E,2,0)),"")</f>
        <v>104447</v>
      </c>
      <c r="D46" s="226" t="str">
        <f>IFERROR((VLOOKUP(B46,INSCRITOS!D:F,3,0)),"")</f>
        <v>BEN</v>
      </c>
      <c r="E46" s="227" t="str">
        <f>IFERROR((VLOOKUP(B46,INSCRITOS!D:G,4,0)),"")</f>
        <v>Catarina Silva</v>
      </c>
      <c r="F46" s="226" t="str">
        <f>IFERROR((VLOOKUP(B46,INSCRITOS!D:I,6,0)),"")</f>
        <v>F</v>
      </c>
      <c r="G46" s="227" t="str">
        <f>IFERROR((VLOOKUP(B46,INSCRITOS!D:K,8,0)),"")</f>
        <v>SFRAA TRIATLO</v>
      </c>
      <c r="H46" s="213">
        <f>IFERROR((VLOOKUP(B46,INSCRITOS!D:L,9,0)),"")</f>
        <v>0</v>
      </c>
      <c r="I46" s="214">
        <v>96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</row>
    <row r="47" spans="1:1013" s="13" customFormat="1" ht="18" customHeight="1" x14ac:dyDescent="0.25">
      <c r="A47" s="224">
        <f t="shared" si="1"/>
        <v>7</v>
      </c>
      <c r="B47" s="225">
        <v>1035</v>
      </c>
      <c r="C47" s="226">
        <f>IFERROR((VLOOKUP(B47,INSCRITOS!D:E,2,0)),"")</f>
        <v>105703</v>
      </c>
      <c r="D47" s="226" t="str">
        <f>IFERROR((VLOOKUP(B47,INSCRITOS!D:F,3,0)),"")</f>
        <v>BEN</v>
      </c>
      <c r="E47" s="227" t="str">
        <f>IFERROR((VLOOKUP(B47,INSCRITOS!D:G,4,0)),"")</f>
        <v>Leonor Santos</v>
      </c>
      <c r="F47" s="226" t="str">
        <f>IFERROR((VLOOKUP(B47,INSCRITOS!D:I,6,0)),"")</f>
        <v>F</v>
      </c>
      <c r="G47" s="227" t="str">
        <f>IFERROR((VLOOKUP(B47,INSCRITOS!D:K,8,0)),"")</f>
        <v>SFRAA TRIATLO</v>
      </c>
      <c r="H47" s="213">
        <f>IFERROR((VLOOKUP(B47,INSCRITOS!D:L,9,0)),"")</f>
        <v>0</v>
      </c>
      <c r="I47" s="214">
        <v>95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</row>
    <row r="48" spans="1:1013" s="13" customFormat="1" ht="18" customHeight="1" x14ac:dyDescent="0.25">
      <c r="A48" s="224">
        <f t="shared" si="1"/>
        <v>8</v>
      </c>
      <c r="B48" s="225">
        <v>1081</v>
      </c>
      <c r="C48" s="226">
        <f>IFERROR((VLOOKUP(B48,INSCRITOS!D:E,2,0)),"")</f>
        <v>105851</v>
      </c>
      <c r="D48" s="226" t="str">
        <f>IFERROR((VLOOKUP(B48,INSCRITOS!D:F,3,0)),"")</f>
        <v>BEN</v>
      </c>
      <c r="E48" s="227" t="str">
        <f>IFERROR((VLOOKUP(B48,INSCRITOS!D:G,4,0)),"")</f>
        <v>Leonor Roque</v>
      </c>
      <c r="F48" s="226" t="str">
        <f>IFERROR((VLOOKUP(B48,INSCRITOS!D:I,6,0)),"")</f>
        <v>F</v>
      </c>
      <c r="G48" s="227" t="str">
        <f>IFERROR((VLOOKUP(B48,INSCRITOS!D:K,8,0)),"")</f>
        <v>Sport Lisboa e Benfica</v>
      </c>
      <c r="H48" s="213">
        <f>IFERROR((VLOOKUP(B48,INSCRITOS!D:L,9,0)),"")</f>
        <v>0</v>
      </c>
      <c r="I48" s="214">
        <v>94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</row>
    <row r="49" spans="1:1013" s="13" customFormat="1" ht="18" customHeight="1" x14ac:dyDescent="0.25">
      <c r="A49" s="224">
        <f t="shared" si="1"/>
        <v>9</v>
      </c>
      <c r="B49" s="225">
        <v>817</v>
      </c>
      <c r="C49" s="226">
        <f>IFERROR((VLOOKUP(B49,INSCRITOS!D:E,2,0)),"")</f>
        <v>103895</v>
      </c>
      <c r="D49" s="226" t="str">
        <f>IFERROR((VLOOKUP(B49,INSCRITOS!D:F,3,0)),"")</f>
        <v>BEN</v>
      </c>
      <c r="E49" s="227" t="str">
        <f>IFERROR((VLOOKUP(B49,INSCRITOS!D:G,4,0)),"")</f>
        <v xml:space="preserve">Leonor Cardeira </v>
      </c>
      <c r="F49" s="226" t="str">
        <f>IFERROR((VLOOKUP(B49,INSCRITOS!D:I,6,0)),"")</f>
        <v>F</v>
      </c>
      <c r="G49" s="227" t="str">
        <f>IFERROR((VLOOKUP(B49,INSCRITOS!D:K,8,0)),"")</f>
        <v>Alhandra Sporting Club</v>
      </c>
      <c r="H49" s="213">
        <f>IFERROR((VLOOKUP(B49,INSCRITOS!D:L,9,0)),"")</f>
        <v>0</v>
      </c>
      <c r="I49" s="214">
        <v>93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</row>
    <row r="50" spans="1:1013" s="13" customFormat="1" ht="18" customHeight="1" x14ac:dyDescent="0.25">
      <c r="A50" s="224">
        <f t="shared" si="1"/>
        <v>10</v>
      </c>
      <c r="B50" s="225">
        <v>1229</v>
      </c>
      <c r="C50" s="226">
        <f>IFERROR((VLOOKUP(B50,INSCRITOS!D:E,2,0)),"")</f>
        <v>106104</v>
      </c>
      <c r="D50" s="226" t="str">
        <f>IFERROR((VLOOKUP(B50,INSCRITOS!D:F,3,0)),"")</f>
        <v>BEN</v>
      </c>
      <c r="E50" s="227" t="str">
        <f>IFERROR((VLOOKUP(B50,INSCRITOS!D:G,4,0)),"")</f>
        <v xml:space="preserve">Leonor Vaz </v>
      </c>
      <c r="F50" s="226" t="str">
        <f>IFERROR((VLOOKUP(B50,INSCRITOS!D:I,6,0)),"")</f>
        <v>F</v>
      </c>
      <c r="G50" s="227" t="str">
        <f>IFERROR((VLOOKUP(B50,INSCRITOS!D:K,8,0)),"")</f>
        <v>Alhandra Sporting Club</v>
      </c>
      <c r="H50" s="213">
        <f>IFERROR((VLOOKUP(B50,INSCRITOS!D:L,9,0)),"")</f>
        <v>0</v>
      </c>
      <c r="I50" s="214">
        <v>92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</row>
    <row r="51" spans="1:1013" s="13" customFormat="1" ht="18" customHeight="1" x14ac:dyDescent="0.25">
      <c r="A51" s="224">
        <f t="shared" si="1"/>
        <v>11</v>
      </c>
      <c r="B51" s="225">
        <v>50</v>
      </c>
      <c r="C51" s="226">
        <f>IFERROR((VLOOKUP(B51,INSCRITOS!D:E,2,0)),"")</f>
        <v>104126</v>
      </c>
      <c r="D51" s="226" t="str">
        <f>IFERROR((VLOOKUP(B51,INSCRITOS!D:F,3,0)),"")</f>
        <v>BEN</v>
      </c>
      <c r="E51" s="227" t="str">
        <f>IFERROR((VLOOKUP(B51,INSCRITOS!D:G,4,0)),"")</f>
        <v>Carolina Matos</v>
      </c>
      <c r="F51" s="226" t="str">
        <f>IFERROR((VLOOKUP(B51,INSCRITOS!D:I,6,0)),"")</f>
        <v>F</v>
      </c>
      <c r="G51" s="227" t="str">
        <f>IFERROR((VLOOKUP(B51,INSCRITOS!D:K,8,0)),"")</f>
        <v>Alhandra Sporting Club</v>
      </c>
      <c r="H51" s="213">
        <f>IFERROR((VLOOKUP(B51,INSCRITOS!D:L,9,0)),"")</f>
        <v>0</v>
      </c>
      <c r="I51" s="214">
        <v>91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</row>
    <row r="52" spans="1:1013" s="13" customFormat="1" ht="18" customHeight="1" x14ac:dyDescent="0.25">
      <c r="A52" s="224">
        <f t="shared" si="1"/>
        <v>12</v>
      </c>
      <c r="B52" s="225">
        <v>1317</v>
      </c>
      <c r="C52" s="226">
        <f>IFERROR((VLOOKUP(B52,INSCRITOS!D:E,2,0)),"")</f>
        <v>105366</v>
      </c>
      <c r="D52" s="226" t="str">
        <f>IFERROR((VLOOKUP(B52,INSCRITOS!D:F,3,0)),"")</f>
        <v>BEN</v>
      </c>
      <c r="E52" s="227" t="str">
        <f>IFERROR((VLOOKUP(B52,INSCRITOS!D:G,4,0)),"")</f>
        <v>Beatriz Palma</v>
      </c>
      <c r="F52" s="226" t="str">
        <f>IFERROR((VLOOKUP(B52,INSCRITOS!D:I,6,0)),"")</f>
        <v>F</v>
      </c>
      <c r="G52" s="227" t="str">
        <f>IFERROR((VLOOKUP(B52,INSCRITOS!D:K,8,0)),"")</f>
        <v>GDR Manique de Cima</v>
      </c>
      <c r="H52" s="213">
        <f>IFERROR((VLOOKUP(B52,INSCRITOS!D:L,9,0)),"")</f>
        <v>0</v>
      </c>
      <c r="I52" s="214">
        <v>90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</row>
    <row r="53" spans="1:1013" s="13" customFormat="1" ht="18" customHeight="1" x14ac:dyDescent="0.25">
      <c r="A53" s="224">
        <f t="shared" si="1"/>
        <v>13</v>
      </c>
      <c r="B53" s="225">
        <v>313</v>
      </c>
      <c r="C53" s="226">
        <f>IFERROR((VLOOKUP(B53,INSCRITOS!D:E,2,0)),"")</f>
        <v>104488</v>
      </c>
      <c r="D53" s="226" t="str">
        <f>IFERROR((VLOOKUP(B53,INSCRITOS!D:F,3,0)),"")</f>
        <v>BEN</v>
      </c>
      <c r="E53" s="227" t="str">
        <f>IFERROR((VLOOKUP(B53,INSCRITOS!D:G,4,0)),"")</f>
        <v>Vânia Pereira Crispim</v>
      </c>
      <c r="F53" s="226" t="str">
        <f>IFERROR((VLOOKUP(B53,INSCRITOS!D:I,6,0)),"")</f>
        <v>F</v>
      </c>
      <c r="G53" s="227" t="str">
        <f>IFERROR((VLOOKUP(B53,INSCRITOS!D:K,8,0)),"")</f>
        <v>Sport Lisboa e Benfica</v>
      </c>
      <c r="H53" s="213">
        <f>IFERROR((VLOOKUP(B53,INSCRITOS!D:L,9,0)),"")</f>
        <v>0</v>
      </c>
      <c r="I53" s="214">
        <v>89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</row>
    <row r="54" spans="1:1013" s="13" customFormat="1" ht="18" customHeight="1" x14ac:dyDescent="0.25">
      <c r="A54" s="224">
        <f t="shared" si="1"/>
        <v>14</v>
      </c>
      <c r="B54" s="225">
        <v>1133</v>
      </c>
      <c r="C54" s="226">
        <f>IFERROR((VLOOKUP(B54,INSCRITOS!D:E,2,0)),"")</f>
        <v>0</v>
      </c>
      <c r="D54" s="226" t="str">
        <f>IFERROR((VLOOKUP(B54,INSCRITOS!D:F,3,0)),"")</f>
        <v xml:space="preserve">BEN </v>
      </c>
      <c r="E54" s="227" t="str">
        <f>IFERROR((VLOOKUP(B54,INSCRITOS!D:G,4,0)),"")</f>
        <v>Beatriz Fonseca</v>
      </c>
      <c r="F54" s="226" t="str">
        <f>IFERROR((VLOOKUP(B54,INSCRITOS!D:I,6,0)),"")</f>
        <v>F</v>
      </c>
      <c r="G54" s="227" t="str">
        <f>IFERROR((VLOOKUP(B54,INSCRITOS!D:K,8,0)),"")</f>
        <v>Não federado</v>
      </c>
      <c r="H54" s="213" t="str">
        <f>IFERROR((VLOOKUP(B54,INSCRITOS!D:L,9,0)),"")</f>
        <v>extra</v>
      </c>
      <c r="I54" s="214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</row>
    <row r="55" spans="1:1013" s="13" customFormat="1" ht="18" customHeight="1" x14ac:dyDescent="0.25">
      <c r="A55" s="224">
        <f t="shared" si="1"/>
        <v>15</v>
      </c>
      <c r="B55" s="225">
        <v>1125</v>
      </c>
      <c r="C55" s="226">
        <f>IFERROR((VLOOKUP(B55,INSCRITOS!D:E,2,0)),"")</f>
        <v>105930</v>
      </c>
      <c r="D55" s="226" t="str">
        <f>IFERROR((VLOOKUP(B55,INSCRITOS!D:F,3,0)),"")</f>
        <v>BEN</v>
      </c>
      <c r="E55" s="227" t="str">
        <f>IFERROR((VLOOKUP(B55,INSCRITOS!D:G,4,0)),"")</f>
        <v>Inês Agrela</v>
      </c>
      <c r="F55" s="226" t="str">
        <f>IFERROR((VLOOKUP(B55,INSCRITOS!D:I,6,0)),"")</f>
        <v>F</v>
      </c>
      <c r="G55" s="227" t="str">
        <f>IFERROR((VLOOKUP(B55,INSCRITOS!D:K,8,0)),"")</f>
        <v>Clube de Natação da Amadora</v>
      </c>
      <c r="H55" s="213">
        <f>IFERROR((VLOOKUP(B55,INSCRITOS!D:L,9,0)),"")</f>
        <v>0</v>
      </c>
      <c r="I55" s="214">
        <v>88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</row>
    <row r="56" spans="1:1013" s="13" customFormat="1" ht="18" customHeight="1" x14ac:dyDescent="0.25">
      <c r="A56" s="224">
        <f t="shared" si="1"/>
        <v>16</v>
      </c>
      <c r="B56" s="225">
        <v>1336</v>
      </c>
      <c r="C56" s="226">
        <f>IFERROR((VLOOKUP(B56,INSCRITOS!D:E,2,0)),"")</f>
        <v>105419</v>
      </c>
      <c r="D56" s="226" t="str">
        <f>IFERROR((VLOOKUP(B56,INSCRITOS!D:F,3,0)),"")</f>
        <v>BEN</v>
      </c>
      <c r="E56" s="227" t="str">
        <f>IFERROR((VLOOKUP(B56,INSCRITOS!D:G,4,0)),"")</f>
        <v>Inês Canhoto</v>
      </c>
      <c r="F56" s="226" t="str">
        <f>IFERROR((VLOOKUP(B56,INSCRITOS!D:I,6,0)),"")</f>
        <v>F</v>
      </c>
      <c r="G56" s="227" t="str">
        <f>IFERROR((VLOOKUP(B56,INSCRITOS!D:K,8,0)),"")</f>
        <v>Clube de Natação da Amadora</v>
      </c>
      <c r="H56" s="213">
        <f>IFERROR((VLOOKUP(B56,INSCRITOS!D:L,9,0)),"")</f>
        <v>0</v>
      </c>
      <c r="I56" s="214">
        <v>87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</row>
    <row r="57" spans="1:1013" s="13" customFormat="1" ht="18" hidden="1" customHeight="1" x14ac:dyDescent="0.25">
      <c r="A57" s="224" t="e">
        <f>+#REF!+1</f>
        <v>#REF!</v>
      </c>
      <c r="B57" s="225"/>
      <c r="C57" s="225"/>
      <c r="D57" s="226" t="str">
        <f>IFERROR((VLOOKUP(B57,INSCRITOS!D:F,3,0)),"")</f>
        <v/>
      </c>
      <c r="E57" s="227" t="str">
        <f>IFERROR((VLOOKUP(B57,INSCRITOS!D:G,4,0)),"")</f>
        <v/>
      </c>
      <c r="F57" s="226" t="str">
        <f>IFERROR((VLOOKUP(B57,INSCRITOS!D:I,6,0)),"")</f>
        <v/>
      </c>
      <c r="G57" s="227" t="str">
        <f>IFERROR((VLOOKUP(B57,INSCRITOS!D:K,8,0)),"")</f>
        <v/>
      </c>
      <c r="H57" s="213" t="str">
        <f>IFERROR((VLOOKUP(B57,INSCRITOS!D:L,9,0)),"")</f>
        <v/>
      </c>
      <c r="I57" s="214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</row>
    <row r="58" spans="1:1013" s="13" customFormat="1" ht="18" hidden="1" customHeight="1" x14ac:dyDescent="0.25">
      <c r="A58" s="224" t="e">
        <f t="shared" si="1"/>
        <v>#REF!</v>
      </c>
      <c r="B58" s="228"/>
      <c r="C58" s="228"/>
      <c r="D58" s="229"/>
      <c r="E58" s="230"/>
      <c r="F58" s="229"/>
      <c r="G58" s="230"/>
      <c r="H58" s="213" t="str">
        <f>IFERROR((VLOOKUP(B58,INSCRITOS!D:L,9,0)),"")</f>
        <v/>
      </c>
      <c r="I58" s="214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</row>
    <row r="59" spans="1:1013" s="13" customFormat="1" ht="18" hidden="1" customHeight="1" x14ac:dyDescent="0.25">
      <c r="A59" s="224" t="e">
        <f t="shared" si="1"/>
        <v>#REF!</v>
      </c>
      <c r="B59" s="225"/>
      <c r="C59" s="225"/>
      <c r="D59" s="226" t="str">
        <f>IFERROR((VLOOKUP(B59,INSCRITOS!D:F,3,0)),"")</f>
        <v/>
      </c>
      <c r="E59" s="227" t="str">
        <f>IFERROR((VLOOKUP(B59,INSCRITOS!D:G,4,0)),"")</f>
        <v/>
      </c>
      <c r="F59" s="226" t="str">
        <f>IFERROR((VLOOKUP(B59,INSCRITOS!D:I,6,0)),"")</f>
        <v/>
      </c>
      <c r="G59" s="227" t="str">
        <f>IFERROR((VLOOKUP(B59,INSCRITOS!D:K,8,0)),"")</f>
        <v/>
      </c>
      <c r="H59" s="213" t="str">
        <f>IFERROR((VLOOKUP(B59,INSCRITOS!D:L,9,0)),"")</f>
        <v/>
      </c>
      <c r="I59" s="214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</row>
    <row r="60" spans="1:1013" s="13" customFormat="1" ht="18" hidden="1" customHeight="1" x14ac:dyDescent="0.25">
      <c r="A60" s="231"/>
      <c r="B60" s="232"/>
      <c r="C60" s="218"/>
      <c r="D60" s="218"/>
      <c r="E60" s="215"/>
      <c r="F60" s="218"/>
      <c r="G60" s="218"/>
      <c r="H60" s="218"/>
      <c r="I60" s="218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</row>
    <row r="61" spans="1:1013" ht="18" customHeight="1" x14ac:dyDescent="0.25">
      <c r="A61" s="218"/>
      <c r="B61" s="234"/>
      <c r="C61" s="218"/>
      <c r="D61" s="218"/>
      <c r="E61" s="215"/>
      <c r="F61" s="218"/>
      <c r="G61" s="218"/>
      <c r="H61" s="218"/>
      <c r="I61" s="218"/>
    </row>
    <row r="62" spans="1:1013" ht="18" customHeight="1" x14ac:dyDescent="0.25">
      <c r="A62" s="23" t="s">
        <v>13</v>
      </c>
      <c r="B62" s="23"/>
      <c r="C62" s="23"/>
      <c r="D62" s="23"/>
      <c r="E62" s="23"/>
      <c r="F62" s="23"/>
      <c r="G62" s="23"/>
      <c r="H62" s="23"/>
      <c r="I62" s="23"/>
    </row>
    <row r="63" spans="1:1013" ht="18" customHeight="1" x14ac:dyDescent="0.25">
      <c r="A63" s="6" t="s">
        <v>9</v>
      </c>
      <c r="B63" s="256" t="s">
        <v>10</v>
      </c>
      <c r="C63" s="6" t="s">
        <v>1</v>
      </c>
      <c r="D63" s="6" t="s">
        <v>2</v>
      </c>
      <c r="E63" s="6" t="s">
        <v>3</v>
      </c>
      <c r="F63" s="6" t="s">
        <v>5</v>
      </c>
      <c r="G63" s="6" t="s">
        <v>7</v>
      </c>
      <c r="H63" s="255"/>
      <c r="I63" s="6" t="s">
        <v>11</v>
      </c>
    </row>
    <row r="64" spans="1:1013" ht="18" customHeight="1" x14ac:dyDescent="0.25">
      <c r="A64" s="210">
        <v>1</v>
      </c>
      <c r="B64" s="225">
        <v>237</v>
      </c>
      <c r="C64" s="226">
        <f>IFERROR((VLOOKUP(B64,INSCRITOS!D:E,2,0)),"")</f>
        <v>102622</v>
      </c>
      <c r="D64" s="226" t="str">
        <f>IFERROR((VLOOKUP(B64,INSCRITOS!D:F,3,0)),"")</f>
        <v>INF</v>
      </c>
      <c r="E64" s="227" t="str">
        <f>IFERROR((VLOOKUP(B64,INSCRITOS!D:G,4,0)),"")</f>
        <v>Tomás Barrocas</v>
      </c>
      <c r="F64" s="226" t="str">
        <f>IFERROR((VLOOKUP(B64,INSCRITOS!D:I,6,0)),"")</f>
        <v>M</v>
      </c>
      <c r="G64" s="227" t="str">
        <f>IFERROR((VLOOKUP(B64,INSCRITOS!D:K,8,0)),"")</f>
        <v>Alhandra Sporting Club</v>
      </c>
      <c r="H64" s="213">
        <f>IFERROR((VLOOKUP(B64,INSCRITOS!D:L,9,0)),"")</f>
        <v>0</v>
      </c>
      <c r="I64" s="214">
        <v>100</v>
      </c>
    </row>
    <row r="65" spans="1:9" ht="18" customHeight="1" x14ac:dyDescent="0.25">
      <c r="A65" s="210">
        <f t="shared" ref="A65:A98" si="2">+A64+1</f>
        <v>2</v>
      </c>
      <c r="B65" s="225">
        <v>5643</v>
      </c>
      <c r="C65" s="226">
        <f>IFERROR((VLOOKUP(B65,INSCRITOS!D:E,2,0)),"")</f>
        <v>105355</v>
      </c>
      <c r="D65" s="226" t="str">
        <f>IFERROR((VLOOKUP(B65,INSCRITOS!D:F,3,0)),"")</f>
        <v>INF</v>
      </c>
      <c r="E65" s="227" t="str">
        <f>IFERROR((VLOOKUP(B65,INSCRITOS!D:G,4,0)),"")</f>
        <v>Tomé Tomé</v>
      </c>
      <c r="F65" s="226" t="str">
        <f>IFERROR((VLOOKUP(B65,INSCRITOS!D:I,6,0)),"")</f>
        <v>M</v>
      </c>
      <c r="G65" s="227" t="str">
        <f>IFERROR((VLOOKUP(B65,INSCRITOS!D:K,8,0)),"")</f>
        <v>Sport Lisboa e Benfica</v>
      </c>
      <c r="H65" s="213">
        <f>IFERROR((VLOOKUP(B65,INSCRITOS!D:L,9,0)),"")</f>
        <v>0</v>
      </c>
      <c r="I65" s="214">
        <v>99</v>
      </c>
    </row>
    <row r="66" spans="1:9" ht="18" customHeight="1" x14ac:dyDescent="0.25">
      <c r="A66" s="210">
        <f t="shared" si="2"/>
        <v>3</v>
      </c>
      <c r="B66" s="226">
        <v>623</v>
      </c>
      <c r="C66" s="226">
        <f>IFERROR((VLOOKUP(B66,INSCRITOS!D:E,2,0)),"")</f>
        <v>102920</v>
      </c>
      <c r="D66" s="226" t="str">
        <f>IFERROR((VLOOKUP(B66,INSCRITOS!D:F,3,0)),"")</f>
        <v>INF</v>
      </c>
      <c r="E66" s="227" t="str">
        <f>IFERROR((VLOOKUP(B66,INSCRITOS!D:G,4,0)),"")</f>
        <v>Ricardo Pissarra</v>
      </c>
      <c r="F66" s="226" t="str">
        <f>IFERROR((VLOOKUP(B66,INSCRITOS!D:I,6,0)),"")</f>
        <v>M</v>
      </c>
      <c r="G66" s="227" t="str">
        <f>IFERROR((VLOOKUP(B66,INSCRITOS!D:K,8,0)),"")</f>
        <v>Sport Lisboa e Benfica</v>
      </c>
      <c r="H66" s="213">
        <f>IFERROR((VLOOKUP(B66,INSCRITOS!D:L,9,0)),"")</f>
        <v>0</v>
      </c>
      <c r="I66" s="214">
        <v>98</v>
      </c>
    </row>
    <row r="67" spans="1:9" ht="18" customHeight="1" x14ac:dyDescent="0.25">
      <c r="A67" s="210">
        <f t="shared" si="2"/>
        <v>4</v>
      </c>
      <c r="B67" s="225">
        <v>853</v>
      </c>
      <c r="C67" s="226">
        <f>IFERROR((VLOOKUP(B67,INSCRITOS!D:E,2,0)),"")</f>
        <v>103084</v>
      </c>
      <c r="D67" s="226" t="str">
        <f>IFERROR((VLOOKUP(B67,INSCRITOS!D:F,3,0)),"")</f>
        <v>INF</v>
      </c>
      <c r="E67" s="227" t="str">
        <f>IFERROR((VLOOKUP(B67,INSCRITOS!D:G,4,0)),"")</f>
        <v>Miguel Ferreira</v>
      </c>
      <c r="F67" s="226" t="str">
        <f>IFERROR((VLOOKUP(B67,INSCRITOS!D:I,6,0)),"")</f>
        <v>M</v>
      </c>
      <c r="G67" s="227" t="str">
        <f>IFERROR((VLOOKUP(B67,INSCRITOS!D:K,8,0)),"")</f>
        <v>Sport Lisboa e Benfica</v>
      </c>
      <c r="H67" s="213">
        <f>IFERROR((VLOOKUP(B67,INSCRITOS!D:L,9,0)),"")</f>
        <v>0</v>
      </c>
      <c r="I67" s="214">
        <v>97</v>
      </c>
    </row>
    <row r="68" spans="1:9" ht="18" customHeight="1" x14ac:dyDescent="0.25">
      <c r="A68" s="210">
        <f t="shared" si="2"/>
        <v>5</v>
      </c>
      <c r="B68" s="225">
        <v>625</v>
      </c>
      <c r="C68" s="226">
        <f>IFERROR((VLOOKUP(B68,INSCRITOS!D:E,2,0)),"")</f>
        <v>104490</v>
      </c>
      <c r="D68" s="226" t="str">
        <f>IFERROR((VLOOKUP(B68,INSCRITOS!D:F,3,0)),"")</f>
        <v>INF</v>
      </c>
      <c r="E68" s="227" t="str">
        <f>IFERROR((VLOOKUP(B68,INSCRITOS!D:G,4,0)),"")</f>
        <v>Vicente Graça</v>
      </c>
      <c r="F68" s="226" t="str">
        <f>IFERROR((VLOOKUP(B68,INSCRITOS!D:I,6,0)),"")</f>
        <v>M</v>
      </c>
      <c r="G68" s="227" t="str">
        <f>IFERROR((VLOOKUP(B68,INSCRITOS!D:K,8,0)),"")</f>
        <v>Clube de Natação da Amadora</v>
      </c>
      <c r="H68" s="213">
        <f>IFERROR((VLOOKUP(B68,INSCRITOS!D:L,9,0)),"")</f>
        <v>0</v>
      </c>
      <c r="I68" s="214">
        <v>96</v>
      </c>
    </row>
    <row r="69" spans="1:9" ht="18" customHeight="1" x14ac:dyDescent="0.25">
      <c r="A69" s="210">
        <f t="shared" si="2"/>
        <v>6</v>
      </c>
      <c r="B69" s="225">
        <v>395</v>
      </c>
      <c r="C69" s="226">
        <f>IFERROR((VLOOKUP(B69,INSCRITOS!D:E,2,0)),"")</f>
        <v>104289</v>
      </c>
      <c r="D69" s="226" t="str">
        <f>IFERROR((VLOOKUP(B69,INSCRITOS!D:F,3,0)),"")</f>
        <v>INF</v>
      </c>
      <c r="E69" s="227" t="str">
        <f>IFERROR((VLOOKUP(B69,INSCRITOS!D:G,4,0)),"")</f>
        <v>Rodrigo Lopes</v>
      </c>
      <c r="F69" s="226" t="str">
        <f>IFERROR((VLOOKUP(B69,INSCRITOS!D:I,6,0)),"")</f>
        <v>M</v>
      </c>
      <c r="G69" s="227" t="str">
        <f>IFERROR((VLOOKUP(B69,INSCRITOS!D:K,8,0)),"")</f>
        <v>Alhandra Sporting Club</v>
      </c>
      <c r="H69" s="213">
        <f>IFERROR((VLOOKUP(B69,INSCRITOS!D:L,9,0)),"")</f>
        <v>0</v>
      </c>
      <c r="I69" s="214">
        <v>95</v>
      </c>
    </row>
    <row r="70" spans="1:9" ht="18" customHeight="1" x14ac:dyDescent="0.25">
      <c r="A70" s="210">
        <f t="shared" si="2"/>
        <v>7</v>
      </c>
      <c r="B70" s="225">
        <v>941</v>
      </c>
      <c r="C70" s="226">
        <f>IFERROR((VLOOKUP(B70,INSCRITOS!D:E,2,0)),"")</f>
        <v>104693</v>
      </c>
      <c r="D70" s="226" t="str">
        <f>IFERROR((VLOOKUP(B70,INSCRITOS!D:F,3,0)),"")</f>
        <v>INF</v>
      </c>
      <c r="E70" s="227" t="str">
        <f>IFERROR((VLOOKUP(B70,INSCRITOS!D:G,4,0)),"")</f>
        <v>Henrique Silva</v>
      </c>
      <c r="F70" s="226" t="str">
        <f>IFERROR((VLOOKUP(B70,INSCRITOS!D:I,6,0)),"")</f>
        <v>M</v>
      </c>
      <c r="G70" s="227" t="str">
        <f>IFERROR((VLOOKUP(B70,INSCRITOS!D:K,8,0)),"")</f>
        <v>Sport Lisboa e Benfica</v>
      </c>
      <c r="H70" s="213">
        <f>IFERROR((VLOOKUP(B70,INSCRITOS!D:L,9,0)),"")</f>
        <v>0</v>
      </c>
      <c r="I70" s="214">
        <v>94</v>
      </c>
    </row>
    <row r="71" spans="1:9" ht="18" customHeight="1" x14ac:dyDescent="0.25">
      <c r="A71" s="210">
        <f t="shared" si="2"/>
        <v>8</v>
      </c>
      <c r="B71" s="225">
        <v>5652</v>
      </c>
      <c r="C71" s="226">
        <f>IFERROR((VLOOKUP(B71,INSCRITOS!D:E,2,0)),"")</f>
        <v>102469</v>
      </c>
      <c r="D71" s="226" t="str">
        <f>IFERROR((VLOOKUP(B71,INSCRITOS!D:F,3,0)),"")</f>
        <v>INF</v>
      </c>
      <c r="E71" s="227" t="str">
        <f>IFERROR((VLOOKUP(B71,INSCRITOS!D:G,4,0)),"")</f>
        <v>Tomás Sousa</v>
      </c>
      <c r="F71" s="226" t="str">
        <f>IFERROR((VLOOKUP(B71,INSCRITOS!D:I,6,0)),"")</f>
        <v>M</v>
      </c>
      <c r="G71" s="227" t="str">
        <f>IFERROR((VLOOKUP(B71,INSCRITOS!D:K,8,0)),"")</f>
        <v>Associação Naval Amorense</v>
      </c>
      <c r="H71" s="213">
        <f>IFERROR((VLOOKUP(B71,INSCRITOS!D:L,9,0)),"")</f>
        <v>0</v>
      </c>
      <c r="I71" s="214">
        <v>93</v>
      </c>
    </row>
    <row r="72" spans="1:9" ht="18" customHeight="1" x14ac:dyDescent="0.25">
      <c r="A72" s="210">
        <f t="shared" si="2"/>
        <v>9</v>
      </c>
      <c r="B72" s="225">
        <v>965</v>
      </c>
      <c r="C72" s="226">
        <f>IFERROR((VLOOKUP(B72,INSCRITOS!D:E,2,0)),"")</f>
        <v>104103</v>
      </c>
      <c r="D72" s="226" t="str">
        <f>IFERROR((VLOOKUP(B72,INSCRITOS!D:F,3,0)),"")</f>
        <v>INF</v>
      </c>
      <c r="E72" s="227" t="str">
        <f>IFERROR((VLOOKUP(B72,INSCRITOS!D:G,4,0)),"")</f>
        <v>Nuno Fernandes</v>
      </c>
      <c r="F72" s="226" t="str">
        <f>IFERROR((VLOOKUP(B72,INSCRITOS!D:I,6,0)),"")</f>
        <v>M</v>
      </c>
      <c r="G72" s="227" t="str">
        <f>IFERROR((VLOOKUP(B72,INSCRITOS!D:K,8,0)),"")</f>
        <v>Peniche A. C.</v>
      </c>
      <c r="H72" s="213">
        <f>IFERROR((VLOOKUP(B72,INSCRITOS!D:L,9,0)),"")</f>
        <v>0</v>
      </c>
      <c r="I72" s="214">
        <v>92</v>
      </c>
    </row>
    <row r="73" spans="1:9" ht="18" customHeight="1" x14ac:dyDescent="0.25">
      <c r="A73" s="210">
        <f t="shared" si="2"/>
        <v>10</v>
      </c>
      <c r="B73" s="225">
        <v>491</v>
      </c>
      <c r="C73" s="226">
        <f>IFERROR((VLOOKUP(B73,INSCRITOS!D:E,2,0)),"")</f>
        <v>105077</v>
      </c>
      <c r="D73" s="226" t="str">
        <f>IFERROR((VLOOKUP(B73,INSCRITOS!D:F,3,0)),"")</f>
        <v>INF</v>
      </c>
      <c r="E73" s="227" t="str">
        <f>IFERROR((VLOOKUP(B73,INSCRITOS!D:G,4,0)),"")</f>
        <v>David Boléo</v>
      </c>
      <c r="F73" s="226" t="str">
        <f>IFERROR((VLOOKUP(B73,INSCRITOS!D:I,6,0)),"")</f>
        <v>M</v>
      </c>
      <c r="G73" s="227" t="str">
        <f>IFERROR((VLOOKUP(B73,INSCRITOS!D:K,8,0)),"")</f>
        <v>Sporting Clube de Portugal</v>
      </c>
      <c r="H73" s="213">
        <f>IFERROR((VLOOKUP(B73,INSCRITOS!D:L,9,0)),"")</f>
        <v>0</v>
      </c>
      <c r="I73" s="214">
        <v>91</v>
      </c>
    </row>
    <row r="74" spans="1:9" ht="18" customHeight="1" x14ac:dyDescent="0.25">
      <c r="A74" s="210">
        <f t="shared" si="2"/>
        <v>11</v>
      </c>
      <c r="B74" s="225">
        <v>570</v>
      </c>
      <c r="C74" s="226">
        <f>IFERROR((VLOOKUP(B74,INSCRITOS!D:E,2,0)),"")</f>
        <v>103625</v>
      </c>
      <c r="D74" s="226" t="str">
        <f>IFERROR((VLOOKUP(B74,INSCRITOS!D:F,3,0)),"")</f>
        <v>INF</v>
      </c>
      <c r="E74" s="227" t="str">
        <f>IFERROR((VLOOKUP(B74,INSCRITOS!D:G,4,0)),"")</f>
        <v>Manuel Morgado Cerqueira</v>
      </c>
      <c r="F74" s="226" t="str">
        <f>IFERROR((VLOOKUP(B74,INSCRITOS!D:I,6,0)),"")</f>
        <v>M</v>
      </c>
      <c r="G74" s="227" t="str">
        <f>IFERROR((VLOOKUP(B74,INSCRITOS!D:K,8,0)),"")</f>
        <v>Alhandra Sporting Club</v>
      </c>
      <c r="H74" s="213">
        <f>IFERROR((VLOOKUP(B74,INSCRITOS!D:L,9,0)),"")</f>
        <v>0</v>
      </c>
      <c r="I74" s="214">
        <v>90</v>
      </c>
    </row>
    <row r="75" spans="1:9" ht="18" customHeight="1" x14ac:dyDescent="0.25">
      <c r="A75" s="210">
        <f t="shared" si="2"/>
        <v>12</v>
      </c>
      <c r="B75" s="225">
        <v>795</v>
      </c>
      <c r="C75" s="226">
        <f>IFERROR((VLOOKUP(B75,INSCRITOS!D:E,2,0)),"")</f>
        <v>104076</v>
      </c>
      <c r="D75" s="226" t="str">
        <f>IFERROR((VLOOKUP(B75,INSCRITOS!D:F,3,0)),"")</f>
        <v>INF</v>
      </c>
      <c r="E75" s="227" t="str">
        <f>IFERROR((VLOOKUP(B75,INSCRITOS!D:G,4,0)),"")</f>
        <v>Rodrigo Barreto</v>
      </c>
      <c r="F75" s="226" t="str">
        <f>IFERROR((VLOOKUP(B75,INSCRITOS!D:I,6,0)),"")</f>
        <v>M</v>
      </c>
      <c r="G75" s="227" t="str">
        <f>IFERROR((VLOOKUP(B75,INSCRITOS!D:K,8,0)),"")</f>
        <v>Alhandra Sporting Club</v>
      </c>
      <c r="H75" s="213">
        <f>IFERROR((VLOOKUP(B75,INSCRITOS!D:L,9,0)),"")</f>
        <v>0</v>
      </c>
      <c r="I75" s="214">
        <v>89</v>
      </c>
    </row>
    <row r="76" spans="1:9" ht="18" customHeight="1" x14ac:dyDescent="0.25">
      <c r="A76" s="210">
        <f t="shared" si="2"/>
        <v>13</v>
      </c>
      <c r="B76" s="225">
        <v>1049</v>
      </c>
      <c r="C76" s="226">
        <f>IFERROR((VLOOKUP(B76,INSCRITOS!D:E,2,0)),"")</f>
        <v>105737</v>
      </c>
      <c r="D76" s="226" t="str">
        <f>IFERROR((VLOOKUP(B76,INSCRITOS!D:F,3,0)),"")</f>
        <v>INF</v>
      </c>
      <c r="E76" s="227" t="str">
        <f>IFERROR((VLOOKUP(B76,INSCRITOS!D:G,4,0)),"")</f>
        <v>Francisco Gomes</v>
      </c>
      <c r="F76" s="226" t="str">
        <f>IFERROR((VLOOKUP(B76,INSCRITOS!D:I,6,0)),"")</f>
        <v>M</v>
      </c>
      <c r="G76" s="227" t="str">
        <f>IFERROR((VLOOKUP(B76,INSCRITOS!D:K,8,0)),"")</f>
        <v>Sport Lisboa e Benfica</v>
      </c>
      <c r="H76" s="213">
        <f>IFERROR((VLOOKUP(B76,INSCRITOS!D:L,9,0)),"")</f>
        <v>0</v>
      </c>
      <c r="I76" s="214">
        <v>88</v>
      </c>
    </row>
    <row r="77" spans="1:9" ht="18" customHeight="1" x14ac:dyDescent="0.25">
      <c r="A77" s="210">
        <f t="shared" si="2"/>
        <v>14</v>
      </c>
      <c r="B77" s="225">
        <v>270</v>
      </c>
      <c r="C77" s="226">
        <f>IFERROR((VLOOKUP(B77,INSCRITOS!D:E,2,0)),"")</f>
        <v>104990</v>
      </c>
      <c r="D77" s="226" t="str">
        <f>IFERROR((VLOOKUP(B77,INSCRITOS!D:F,3,0)),"")</f>
        <v>INF</v>
      </c>
      <c r="E77" s="227" t="str">
        <f>IFERROR((VLOOKUP(B77,INSCRITOS!D:G,4,0)),"")</f>
        <v>Francisco Pinto</v>
      </c>
      <c r="F77" s="226" t="str">
        <f>IFERROR((VLOOKUP(B77,INSCRITOS!D:I,6,0)),"")</f>
        <v>M</v>
      </c>
      <c r="G77" s="227" t="str">
        <f>IFERROR((VLOOKUP(B77,INSCRITOS!D:K,8,0)),"")</f>
        <v>Outsystems Olímpico de Oeiras</v>
      </c>
      <c r="H77" s="213">
        <f>IFERROR((VLOOKUP(B77,INSCRITOS!D:L,9,0)),"")</f>
        <v>0</v>
      </c>
      <c r="I77" s="214">
        <v>87</v>
      </c>
    </row>
    <row r="78" spans="1:9" ht="18" customHeight="1" x14ac:dyDescent="0.25">
      <c r="A78" s="210">
        <f t="shared" si="2"/>
        <v>15</v>
      </c>
      <c r="B78" s="225">
        <v>562</v>
      </c>
      <c r="C78" s="226">
        <f>IFERROR((VLOOKUP(B78,INSCRITOS!D:E,2,0)),"")</f>
        <v>103616</v>
      </c>
      <c r="D78" s="226" t="str">
        <f>IFERROR((VLOOKUP(B78,INSCRITOS!D:F,3,0)),"")</f>
        <v>INF</v>
      </c>
      <c r="E78" s="227" t="str">
        <f>IFERROR((VLOOKUP(B78,INSCRITOS!D:G,4,0)),"")</f>
        <v>Tomás Moreno</v>
      </c>
      <c r="F78" s="226" t="str">
        <f>IFERROR((VLOOKUP(B78,INSCRITOS!D:I,6,0)),"")</f>
        <v>M</v>
      </c>
      <c r="G78" s="227" t="str">
        <f>IFERROR((VLOOKUP(B78,INSCRITOS!D:K,8,0)),"")</f>
        <v>Associação Naval Amorense</v>
      </c>
      <c r="H78" s="213">
        <f>IFERROR((VLOOKUP(B78,INSCRITOS!D:L,9,0)),"")</f>
        <v>0</v>
      </c>
      <c r="I78" s="214">
        <v>86</v>
      </c>
    </row>
    <row r="79" spans="1:9" ht="18" customHeight="1" x14ac:dyDescent="0.25">
      <c r="A79" s="210">
        <f t="shared" si="2"/>
        <v>16</v>
      </c>
      <c r="B79" s="226">
        <v>325</v>
      </c>
      <c r="C79" s="226">
        <f>IFERROR((VLOOKUP(B79,INSCRITOS!D:E,2,0)),"")</f>
        <v>103405</v>
      </c>
      <c r="D79" s="226" t="str">
        <f>IFERROR((VLOOKUP(B79,INSCRITOS!D:F,3,0)),"")</f>
        <v>INF</v>
      </c>
      <c r="E79" s="227" t="str">
        <f>IFERROR((VLOOKUP(B79,INSCRITOS!D:G,4,0)),"")</f>
        <v>João Prudencio</v>
      </c>
      <c r="F79" s="226" t="str">
        <f>IFERROR((VLOOKUP(B79,INSCRITOS!D:I,6,0)),"")</f>
        <v>M</v>
      </c>
      <c r="G79" s="227" t="str">
        <f>IFERROR((VLOOKUP(B79,INSCRITOS!D:K,8,0)),"")</f>
        <v>Sport Lisboa e Benfica</v>
      </c>
      <c r="H79" s="213">
        <f>IFERROR((VLOOKUP(B79,INSCRITOS!D:L,9,0)),"")</f>
        <v>0</v>
      </c>
      <c r="I79" s="214">
        <v>85</v>
      </c>
    </row>
    <row r="80" spans="1:9" ht="18" customHeight="1" x14ac:dyDescent="0.25">
      <c r="A80" s="210">
        <f t="shared" si="2"/>
        <v>17</v>
      </c>
      <c r="B80" s="225">
        <v>220</v>
      </c>
      <c r="C80" s="226">
        <f>IFERROR((VLOOKUP(B80,INSCRITOS!D:E,2,0)),"")</f>
        <v>104191</v>
      </c>
      <c r="D80" s="226" t="str">
        <f>IFERROR((VLOOKUP(B80,INSCRITOS!D:F,3,0)),"")</f>
        <v>INF</v>
      </c>
      <c r="E80" s="227" t="str">
        <f>IFERROR((VLOOKUP(B80,INSCRITOS!D:G,4,0)),"")</f>
        <v>Rafael Pacheco</v>
      </c>
      <c r="F80" s="226" t="str">
        <f>IFERROR((VLOOKUP(B80,INSCRITOS!D:I,6,0)),"")</f>
        <v>M</v>
      </c>
      <c r="G80" s="227" t="str">
        <f>IFERROR((VLOOKUP(B80,INSCRITOS!D:K,8,0)),"")</f>
        <v>SFRAA TRIATLO</v>
      </c>
      <c r="H80" s="213">
        <f>IFERROR((VLOOKUP(B80,INSCRITOS!D:L,9,0)),"")</f>
        <v>0</v>
      </c>
      <c r="I80" s="214">
        <v>84</v>
      </c>
    </row>
    <row r="81" spans="1:9" ht="18" customHeight="1" x14ac:dyDescent="0.25">
      <c r="A81" s="210">
        <f t="shared" si="2"/>
        <v>18</v>
      </c>
      <c r="B81" s="225">
        <v>643</v>
      </c>
      <c r="C81" s="226">
        <f>IFERROR((VLOOKUP(B81,INSCRITOS!D:E,2,0)),"")</f>
        <v>105135</v>
      </c>
      <c r="D81" s="226" t="str">
        <f>IFERROR((VLOOKUP(B81,INSCRITOS!D:F,3,0)),"")</f>
        <v>INF</v>
      </c>
      <c r="E81" s="227" t="str">
        <f>IFERROR((VLOOKUP(B81,INSCRITOS!D:G,4,0)),"")</f>
        <v>Rafael Ebrero</v>
      </c>
      <c r="F81" s="226" t="str">
        <f>IFERROR((VLOOKUP(B81,INSCRITOS!D:I,6,0)),"")</f>
        <v>M</v>
      </c>
      <c r="G81" s="227" t="str">
        <f>IFERROR((VLOOKUP(B81,INSCRITOS!D:K,8,0)),"")</f>
        <v>Peniche A. C.</v>
      </c>
      <c r="H81" s="213">
        <f>IFERROR((VLOOKUP(B81,INSCRITOS!D:L,9,0)),"")</f>
        <v>0</v>
      </c>
      <c r="I81" s="214">
        <v>83</v>
      </c>
    </row>
    <row r="82" spans="1:9" ht="18" customHeight="1" x14ac:dyDescent="0.25">
      <c r="A82" s="210">
        <f t="shared" si="2"/>
        <v>19</v>
      </c>
      <c r="B82" s="225">
        <v>5320</v>
      </c>
      <c r="C82" s="226">
        <f>IFERROR((VLOOKUP(B82,INSCRITOS!D:E,2,0)),"")</f>
        <v>0</v>
      </c>
      <c r="D82" s="226" t="str">
        <f>IFERROR((VLOOKUP(B82,INSCRITOS!D:F,3,0)),"")</f>
        <v>INF</v>
      </c>
      <c r="E82" s="227" t="str">
        <f>IFERROR((VLOOKUP(B82,INSCRITOS!D:G,4,0)),"")</f>
        <v>João Fernandes</v>
      </c>
      <c r="F82" s="226" t="str">
        <f>IFERROR((VLOOKUP(B82,INSCRITOS!D:I,6,0)),"")</f>
        <v>M</v>
      </c>
      <c r="G82" s="227" t="str">
        <f>IFERROR((VLOOKUP(B82,INSCRITOS!D:K,8,0)),"")</f>
        <v>SFRAA/ Não Federado</v>
      </c>
      <c r="H82" s="213" t="str">
        <f>IFERROR((VLOOKUP(B82,INSCRITOS!D:L,9,0)),"")</f>
        <v>extra</v>
      </c>
      <c r="I82" s="214"/>
    </row>
    <row r="83" spans="1:9" ht="18" customHeight="1" x14ac:dyDescent="0.25">
      <c r="A83" s="210">
        <f t="shared" si="2"/>
        <v>20</v>
      </c>
      <c r="B83" s="225">
        <v>908</v>
      </c>
      <c r="C83" s="226">
        <f>IFERROR((VLOOKUP(B83,INSCRITOS!D:E,2,0)),"")</f>
        <v>104679</v>
      </c>
      <c r="D83" s="226" t="str">
        <f>IFERROR((VLOOKUP(B83,INSCRITOS!D:F,3,0)),"")</f>
        <v>INF</v>
      </c>
      <c r="E83" s="227" t="str">
        <f>IFERROR((VLOOKUP(B83,INSCRITOS!D:G,4,0)),"")</f>
        <v>Miguel Serafim</v>
      </c>
      <c r="F83" s="226" t="str">
        <f>IFERROR((VLOOKUP(B83,INSCRITOS!D:I,6,0)),"")</f>
        <v>M</v>
      </c>
      <c r="G83" s="227" t="str">
        <f>IFERROR((VLOOKUP(B83,INSCRITOS!D:K,8,0)),"")</f>
        <v>Alhandra Sporting Club</v>
      </c>
      <c r="H83" s="213">
        <f>IFERROR((VLOOKUP(B83,INSCRITOS!D:L,9,0)),"")</f>
        <v>0</v>
      </c>
      <c r="I83" s="214">
        <v>82</v>
      </c>
    </row>
    <row r="84" spans="1:9" ht="18" customHeight="1" x14ac:dyDescent="0.25">
      <c r="A84" s="210">
        <f t="shared" si="2"/>
        <v>21</v>
      </c>
      <c r="B84" s="225">
        <v>1048</v>
      </c>
      <c r="C84" s="226">
        <f>IFERROR((VLOOKUP(B84,INSCRITOS!D:E,2,0)),"")</f>
        <v>105736</v>
      </c>
      <c r="D84" s="226" t="str">
        <f>IFERROR((VLOOKUP(B84,INSCRITOS!D:F,3,0)),"")</f>
        <v>INF</v>
      </c>
      <c r="E84" s="227" t="str">
        <f>IFERROR((VLOOKUP(B84,INSCRITOS!D:G,4,0)),"")</f>
        <v>Manuel Gomes</v>
      </c>
      <c r="F84" s="226" t="str">
        <f>IFERROR((VLOOKUP(B84,INSCRITOS!D:I,6,0)),"")</f>
        <v>M</v>
      </c>
      <c r="G84" s="227" t="str">
        <f>IFERROR((VLOOKUP(B84,INSCRITOS!D:K,8,0)),"")</f>
        <v>Sport Lisboa e Benfica</v>
      </c>
      <c r="H84" s="213">
        <f>IFERROR((VLOOKUP(B84,INSCRITOS!D:L,9,0)),"")</f>
        <v>0</v>
      </c>
      <c r="I84" s="214">
        <v>81</v>
      </c>
    </row>
    <row r="85" spans="1:9" ht="18" customHeight="1" x14ac:dyDescent="0.25">
      <c r="A85" s="210">
        <f t="shared" si="2"/>
        <v>22</v>
      </c>
      <c r="B85" s="225">
        <v>531</v>
      </c>
      <c r="C85" s="226">
        <f>IFERROR((VLOOKUP(B85,INSCRITOS!D:E,2,0)),"")</f>
        <v>104410</v>
      </c>
      <c r="D85" s="226" t="str">
        <f>IFERROR((VLOOKUP(B85,INSCRITOS!D:F,3,0)),"")</f>
        <v>INF</v>
      </c>
      <c r="E85" s="227" t="str">
        <f>IFERROR((VLOOKUP(B85,INSCRITOS!D:G,4,0)),"")</f>
        <v>Miguel Marí</v>
      </c>
      <c r="F85" s="226" t="str">
        <f>IFERROR((VLOOKUP(B85,INSCRITOS!D:I,6,0)),"")</f>
        <v>M</v>
      </c>
      <c r="G85" s="227" t="str">
        <f>IFERROR((VLOOKUP(B85,INSCRITOS!D:K,8,0)),"")</f>
        <v>Outsystems Olímpico de Oeiras</v>
      </c>
      <c r="H85" s="213">
        <f>IFERROR((VLOOKUP(B85,INSCRITOS!D:L,9,0)),"")</f>
        <v>0</v>
      </c>
      <c r="I85" s="214">
        <v>80</v>
      </c>
    </row>
    <row r="86" spans="1:9" ht="18" customHeight="1" x14ac:dyDescent="0.25">
      <c r="A86" s="210">
        <f t="shared" si="2"/>
        <v>23</v>
      </c>
      <c r="B86" s="225">
        <v>5705</v>
      </c>
      <c r="C86" s="226">
        <f>IFERROR((VLOOKUP(B86,INSCRITOS!D:E,2,0)),"")</f>
        <v>102598</v>
      </c>
      <c r="D86" s="226" t="str">
        <f>IFERROR((VLOOKUP(B86,INSCRITOS!D:F,3,0)),"")</f>
        <v>INF</v>
      </c>
      <c r="E86" s="227" t="str">
        <f>IFERROR((VLOOKUP(B86,INSCRITOS!D:G,4,0)),"")</f>
        <v>Filipe Tsorakidis</v>
      </c>
      <c r="F86" s="226" t="str">
        <f>IFERROR((VLOOKUP(B86,INSCRITOS!D:I,6,0)),"")</f>
        <v>M</v>
      </c>
      <c r="G86" s="227" t="str">
        <f>IFERROR((VLOOKUP(B86,INSCRITOS!D:K,8,0)),"")</f>
        <v>Outsystems Olímpico de Oeiras</v>
      </c>
      <c r="H86" s="213" t="str">
        <f>IFERROR((VLOOKUP(B86,INSCRITOS!D:L,9,0)),"")</f>
        <v>extra</v>
      </c>
      <c r="I86" s="214">
        <v>79</v>
      </c>
    </row>
    <row r="87" spans="1:9" ht="18" customHeight="1" x14ac:dyDescent="0.25">
      <c r="A87" s="210">
        <f t="shared" si="2"/>
        <v>24</v>
      </c>
      <c r="B87" s="225">
        <v>304</v>
      </c>
      <c r="C87" s="226">
        <f>IFERROR((VLOOKUP(B87,INSCRITOS!D:E,2,0)),"")</f>
        <v>103383</v>
      </c>
      <c r="D87" s="226" t="str">
        <f>IFERROR((VLOOKUP(B87,INSCRITOS!D:F,3,0)),"")</f>
        <v>INF</v>
      </c>
      <c r="E87" s="227" t="str">
        <f>IFERROR((VLOOKUP(B87,INSCRITOS!D:G,4,0)),"")</f>
        <v>Pedro Vieira Neves</v>
      </c>
      <c r="F87" s="226" t="str">
        <f>IFERROR((VLOOKUP(B87,INSCRITOS!D:I,6,0)),"")</f>
        <v>M</v>
      </c>
      <c r="G87" s="227" t="str">
        <f>IFERROR((VLOOKUP(B87,INSCRITOS!D:K,8,0)),"")</f>
        <v>GDR Manique de Cima</v>
      </c>
      <c r="H87" s="213">
        <f>IFERROR((VLOOKUP(B87,INSCRITOS!D:L,9,0)),"")</f>
        <v>0</v>
      </c>
      <c r="I87" s="214">
        <v>78</v>
      </c>
    </row>
    <row r="88" spans="1:9" ht="18" customHeight="1" x14ac:dyDescent="0.25">
      <c r="A88" s="210">
        <f t="shared" si="2"/>
        <v>25</v>
      </c>
      <c r="B88" s="226">
        <v>885</v>
      </c>
      <c r="C88" s="226">
        <f>IFERROR((VLOOKUP(B88,INSCRITOS!D:E,2,0)),"")</f>
        <v>105259</v>
      </c>
      <c r="D88" s="226" t="str">
        <f>IFERROR((VLOOKUP(B88,INSCRITOS!D:F,3,0)),"")</f>
        <v>INF</v>
      </c>
      <c r="E88" s="227" t="str">
        <f>IFERROR((VLOOKUP(B88,INSCRITOS!D:G,4,0)),"")</f>
        <v>Rafael Vaz</v>
      </c>
      <c r="F88" s="226" t="str">
        <f>IFERROR((VLOOKUP(B88,INSCRITOS!D:I,6,0)),"")</f>
        <v>M</v>
      </c>
      <c r="G88" s="227" t="str">
        <f>IFERROR((VLOOKUP(B88,INSCRITOS!D:K,8,0)),"")</f>
        <v>Alhandra Sporting Club</v>
      </c>
      <c r="H88" s="213">
        <f>IFERROR((VLOOKUP(B88,INSCRITOS!D:L,9,0)),"")</f>
        <v>0</v>
      </c>
      <c r="I88" s="214">
        <v>77</v>
      </c>
    </row>
    <row r="89" spans="1:9" ht="18" customHeight="1" x14ac:dyDescent="0.25">
      <c r="A89" s="210">
        <f t="shared" si="2"/>
        <v>26</v>
      </c>
      <c r="B89" s="225">
        <v>1031</v>
      </c>
      <c r="C89" s="226">
        <f>IFERROR((VLOOKUP(B89,INSCRITOS!D:E,2,0)),"")</f>
        <v>105583</v>
      </c>
      <c r="D89" s="226" t="str">
        <f>IFERROR((VLOOKUP(B89,INSCRITOS!D:F,3,0)),"")</f>
        <v>INF</v>
      </c>
      <c r="E89" s="227" t="str">
        <f>IFERROR((VLOOKUP(B89,INSCRITOS!D:G,4,0)),"")</f>
        <v>Salvador Ribeiro</v>
      </c>
      <c r="F89" s="226" t="str">
        <f>IFERROR((VLOOKUP(B89,INSCRITOS!D:I,6,0)),"")</f>
        <v>M</v>
      </c>
      <c r="G89" s="227" t="str">
        <f>IFERROR((VLOOKUP(B89,INSCRITOS!D:K,8,0)),"")</f>
        <v>Outsystems Olímpico de Oeiras</v>
      </c>
      <c r="H89" s="213">
        <f>IFERROR((VLOOKUP(B89,INSCRITOS!D:L,9,0)),"")</f>
        <v>0</v>
      </c>
      <c r="I89" s="214">
        <v>76</v>
      </c>
    </row>
    <row r="90" spans="1:9" ht="18" customHeight="1" x14ac:dyDescent="0.25">
      <c r="A90" s="210">
        <f t="shared" si="2"/>
        <v>27</v>
      </c>
      <c r="B90" s="225">
        <v>5708</v>
      </c>
      <c r="C90" s="226">
        <f>IFERROR((VLOOKUP(B90,INSCRITOS!D:E,2,0)),"")</f>
        <v>0</v>
      </c>
      <c r="D90" s="226" t="str">
        <f>IFERROR((VLOOKUP(B90,INSCRITOS!D:F,3,0)),"")</f>
        <v>INF</v>
      </c>
      <c r="E90" s="227" t="str">
        <f>IFERROR((VLOOKUP(B90,INSCRITOS!D:G,4,0)),"")</f>
        <v>Martim Magalhães</v>
      </c>
      <c r="F90" s="226" t="str">
        <f>IFERROR((VLOOKUP(B90,INSCRITOS!D:I,6,0)),"")</f>
        <v>M</v>
      </c>
      <c r="G90" s="227" t="str">
        <f>IFERROR((VLOOKUP(B90,INSCRITOS!D:K,8,0)),"")</f>
        <v>Outsystems Olímpico de Oeiras/ Não federado</v>
      </c>
      <c r="H90" s="213" t="str">
        <f>IFERROR((VLOOKUP(B90,INSCRITOS!D:L,9,0)),"")</f>
        <v>extra</v>
      </c>
      <c r="I90" s="214"/>
    </row>
    <row r="91" spans="1:9" ht="18" customHeight="1" x14ac:dyDescent="0.25">
      <c r="A91" s="210">
        <f t="shared" si="2"/>
        <v>28</v>
      </c>
      <c r="B91" s="225">
        <v>1251</v>
      </c>
      <c r="C91" s="226">
        <f>IFERROR((VLOOKUP(B91,INSCRITOS!D:E,2,0)),"")</f>
        <v>106152</v>
      </c>
      <c r="D91" s="226" t="str">
        <f>IFERROR((VLOOKUP(B91,INSCRITOS!D:F,3,0)),"")</f>
        <v>INF</v>
      </c>
      <c r="E91" s="227" t="str">
        <f>IFERROR((VLOOKUP(B91,INSCRITOS!D:G,4,0)),"")</f>
        <v>Francisco Coutinho</v>
      </c>
      <c r="F91" s="226" t="str">
        <f>IFERROR((VLOOKUP(B91,INSCRITOS!D:I,6,0)),"")</f>
        <v>M</v>
      </c>
      <c r="G91" s="227" t="str">
        <f>IFERROR((VLOOKUP(B91,INSCRITOS!D:K,8,0)),"")</f>
        <v>Outsystems Olímpico de Oeiras</v>
      </c>
      <c r="H91" s="213">
        <f>IFERROR((VLOOKUP(B91,INSCRITOS!D:L,9,0)),"")</f>
        <v>0</v>
      </c>
      <c r="I91" s="214">
        <v>75</v>
      </c>
    </row>
    <row r="92" spans="1:9" ht="18" customHeight="1" x14ac:dyDescent="0.25">
      <c r="A92" s="210">
        <f t="shared" si="2"/>
        <v>29</v>
      </c>
      <c r="B92" s="225">
        <v>5853</v>
      </c>
      <c r="C92" s="226">
        <f>IFERROR((VLOOKUP(B92,INSCRITOS!D:E,2,0)),"")</f>
        <v>103164</v>
      </c>
      <c r="D92" s="226" t="str">
        <f>IFERROR((VLOOKUP(B92,INSCRITOS!D:F,3,0)),"")</f>
        <v>INF</v>
      </c>
      <c r="E92" s="227" t="str">
        <f>IFERROR((VLOOKUP(B92,INSCRITOS!D:G,4,0)),"")</f>
        <v>Denis Fragoso</v>
      </c>
      <c r="F92" s="226" t="str">
        <f>IFERROR((VLOOKUP(B92,INSCRITOS!D:I,6,0)),"")</f>
        <v>M</v>
      </c>
      <c r="G92" s="227" t="str">
        <f>IFERROR((VLOOKUP(B92,INSCRITOS!D:K,8,0)),"")</f>
        <v>Associação Naval Amorense</v>
      </c>
      <c r="H92" s="213">
        <f>IFERROR((VLOOKUP(B92,INSCRITOS!D:L,9,0)),"")</f>
        <v>0</v>
      </c>
      <c r="I92" s="214">
        <v>74</v>
      </c>
    </row>
    <row r="93" spans="1:9" ht="18" customHeight="1" x14ac:dyDescent="0.25">
      <c r="A93" s="210">
        <f t="shared" si="2"/>
        <v>30</v>
      </c>
      <c r="B93" s="225">
        <v>459</v>
      </c>
      <c r="C93" s="226">
        <f>IFERROR((VLOOKUP(B93,INSCRITOS!D:E,2,0)),"")</f>
        <v>105038</v>
      </c>
      <c r="D93" s="226" t="str">
        <f>IFERROR((VLOOKUP(B93,INSCRITOS!D:F,3,0)),"")</f>
        <v>INF</v>
      </c>
      <c r="E93" s="227" t="str">
        <f>IFERROR((VLOOKUP(B93,INSCRITOS!D:G,4,0)),"")</f>
        <v>Mauro Veiga</v>
      </c>
      <c r="F93" s="226" t="str">
        <f>IFERROR((VLOOKUP(B93,INSCRITOS!D:I,6,0)),"")</f>
        <v>M</v>
      </c>
      <c r="G93" s="227" t="str">
        <f>IFERROR((VLOOKUP(B93,INSCRITOS!D:K,8,0)),"")</f>
        <v>SFRAA TRIATLO</v>
      </c>
      <c r="H93" s="213">
        <f>IFERROR((VLOOKUP(B93,INSCRITOS!D:L,9,0)),"")</f>
        <v>0</v>
      </c>
      <c r="I93" s="214">
        <v>73</v>
      </c>
    </row>
    <row r="94" spans="1:9" ht="18" customHeight="1" x14ac:dyDescent="0.25">
      <c r="A94" s="210">
        <f t="shared" si="2"/>
        <v>31</v>
      </c>
      <c r="B94" s="225">
        <v>1058</v>
      </c>
      <c r="C94" s="226">
        <f>IFERROR((VLOOKUP(B94,INSCRITOS!D:E,2,0)),"")</f>
        <v>105808</v>
      </c>
      <c r="D94" s="226" t="str">
        <f>IFERROR((VLOOKUP(B94,INSCRITOS!D:F,3,0)),"")</f>
        <v>INF</v>
      </c>
      <c r="E94" s="227" t="str">
        <f>IFERROR((VLOOKUP(B94,INSCRITOS!D:G,4,0)),"")</f>
        <v>Tiago Madeira</v>
      </c>
      <c r="F94" s="226" t="str">
        <f>IFERROR((VLOOKUP(B94,INSCRITOS!D:I,6,0)),"")</f>
        <v>M</v>
      </c>
      <c r="G94" s="227" t="str">
        <f>IFERROR((VLOOKUP(B94,INSCRITOS!D:K,8,0)),"")</f>
        <v>Peniche A. C.</v>
      </c>
      <c r="H94" s="213">
        <f>IFERROR((VLOOKUP(B94,INSCRITOS!D:L,9,0)),"")</f>
        <v>0</v>
      </c>
      <c r="I94" s="214">
        <v>72</v>
      </c>
    </row>
    <row r="95" spans="1:9" ht="18" customHeight="1" x14ac:dyDescent="0.25">
      <c r="A95" s="210">
        <f t="shared" si="2"/>
        <v>32</v>
      </c>
      <c r="B95" s="225">
        <v>519</v>
      </c>
      <c r="C95" s="226">
        <f>IFERROR((VLOOKUP(B95,INSCRITOS!D:E,2,0)),"")</f>
        <v>105088</v>
      </c>
      <c r="D95" s="226" t="str">
        <f>IFERROR((VLOOKUP(B95,INSCRITOS!D:F,3,0)),"")</f>
        <v>INF</v>
      </c>
      <c r="E95" s="227" t="str">
        <f>IFERROR((VLOOKUP(B95,INSCRITOS!D:G,4,0)),"")</f>
        <v>Francisco Barreiro</v>
      </c>
      <c r="F95" s="226" t="str">
        <f>IFERROR((VLOOKUP(B95,INSCRITOS!D:I,6,0)),"")</f>
        <v>M</v>
      </c>
      <c r="G95" s="227" t="str">
        <f>IFERROR((VLOOKUP(B95,INSCRITOS!D:K,8,0)),"")</f>
        <v>Clube de Natação da Amadora</v>
      </c>
      <c r="H95" s="213">
        <f>IFERROR((VLOOKUP(B95,INSCRITOS!D:L,9,0)),"")</f>
        <v>0</v>
      </c>
      <c r="I95" s="214">
        <v>71</v>
      </c>
    </row>
    <row r="96" spans="1:9" ht="18" customHeight="1" x14ac:dyDescent="0.25">
      <c r="A96" s="210">
        <f t="shared" si="2"/>
        <v>33</v>
      </c>
      <c r="B96" s="225">
        <v>132</v>
      </c>
      <c r="C96" s="226">
        <f>IFERROR((VLOOKUP(B96,INSCRITOS!D:E,2,0)),"")</f>
        <v>104161</v>
      </c>
      <c r="D96" s="226" t="str">
        <f>IFERROR((VLOOKUP(B96,INSCRITOS!D:F,3,0)),"")</f>
        <v>INF</v>
      </c>
      <c r="E96" s="227" t="str">
        <f>IFERROR((VLOOKUP(B96,INSCRITOS!D:G,4,0)),"")</f>
        <v>Rodrigo Paulos</v>
      </c>
      <c r="F96" s="226" t="str">
        <f>IFERROR((VLOOKUP(B96,INSCRITOS!D:I,6,0)),"")</f>
        <v>M</v>
      </c>
      <c r="G96" s="227" t="str">
        <f>IFERROR((VLOOKUP(B96,INSCRITOS!D:K,8,0)),"")</f>
        <v>Clube de Natação da Amadora</v>
      </c>
      <c r="H96" s="213">
        <f>IFERROR((VLOOKUP(B96,INSCRITOS!D:L,9,0)),"")</f>
        <v>0</v>
      </c>
      <c r="I96" s="214">
        <v>70</v>
      </c>
    </row>
    <row r="97" spans="1:9" ht="18" customHeight="1" x14ac:dyDescent="0.25">
      <c r="A97" s="210">
        <f t="shared" si="2"/>
        <v>34</v>
      </c>
      <c r="B97" s="225">
        <v>5695</v>
      </c>
      <c r="C97" s="226">
        <f>IFERROR((VLOOKUP(B97,INSCRITOS!D:E,2,0)),"")</f>
        <v>104166</v>
      </c>
      <c r="D97" s="226" t="str">
        <f>IFERROR((VLOOKUP(B97,INSCRITOS!D:F,3,0)),"")</f>
        <v>INF</v>
      </c>
      <c r="E97" s="227" t="str">
        <f>IFERROR((VLOOKUP(B97,INSCRITOS!D:G,4,0)),"")</f>
        <v>Samuel Parisot</v>
      </c>
      <c r="F97" s="226" t="str">
        <f>IFERROR((VLOOKUP(B97,INSCRITOS!D:I,6,0)),"")</f>
        <v>M</v>
      </c>
      <c r="G97" s="227" t="str">
        <f>IFERROR((VLOOKUP(B97,INSCRITOS!D:K,8,0)),"")</f>
        <v>Clube de Natação da Amadora</v>
      </c>
      <c r="H97" s="213">
        <f>IFERROR((VLOOKUP(B97,INSCRITOS!D:L,9,0)),"")</f>
        <v>0</v>
      </c>
      <c r="I97" s="214">
        <v>69</v>
      </c>
    </row>
    <row r="98" spans="1:9" ht="18" customHeight="1" x14ac:dyDescent="0.25">
      <c r="A98" s="210">
        <f t="shared" si="2"/>
        <v>35</v>
      </c>
      <c r="B98" s="225">
        <v>1318</v>
      </c>
      <c r="C98" s="226">
        <f>IFERROR((VLOOKUP(B98,INSCRITOS!D:E,2,0)),"")</f>
        <v>105367</v>
      </c>
      <c r="D98" s="226" t="str">
        <f>IFERROR((VLOOKUP(B98,INSCRITOS!D:F,3,0)),"")</f>
        <v>INF</v>
      </c>
      <c r="E98" s="227" t="str">
        <f>IFERROR((VLOOKUP(B98,INSCRITOS!D:G,4,0)),"")</f>
        <v>Samuel Albergaria</v>
      </c>
      <c r="F98" s="226" t="str">
        <f>IFERROR((VLOOKUP(B98,INSCRITOS!D:I,6,0)),"")</f>
        <v>M</v>
      </c>
      <c r="G98" s="227" t="str">
        <f>IFERROR((VLOOKUP(B98,INSCRITOS!D:K,8,0)),"")</f>
        <v>GDR Manique de Cima</v>
      </c>
      <c r="H98" s="213">
        <f>IFERROR((VLOOKUP(B98,INSCRITOS!D:L,9,0)),"")</f>
        <v>0</v>
      </c>
      <c r="I98" s="214">
        <v>68</v>
      </c>
    </row>
    <row r="99" spans="1:9" ht="18" customHeight="1" x14ac:dyDescent="0.25">
      <c r="A99" s="218"/>
      <c r="B99" s="234"/>
      <c r="C99" s="218"/>
      <c r="D99" s="218"/>
      <c r="E99" s="215"/>
      <c r="F99" s="218"/>
      <c r="G99" s="215"/>
      <c r="H99" s="215"/>
      <c r="I99" s="235"/>
    </row>
    <row r="100" spans="1:9" ht="18" customHeight="1" x14ac:dyDescent="0.25">
      <c r="A100" s="218"/>
      <c r="B100" s="234"/>
      <c r="C100" s="218"/>
      <c r="D100" s="218"/>
      <c r="E100" s="215"/>
      <c r="F100" s="218"/>
      <c r="G100" s="215"/>
      <c r="H100" s="215"/>
      <c r="I100" s="235"/>
    </row>
    <row r="101" spans="1:9" ht="18" customHeight="1" x14ac:dyDescent="0.25">
      <c r="A101" s="23" t="s">
        <v>14</v>
      </c>
      <c r="B101" s="23"/>
      <c r="C101" s="23"/>
      <c r="D101" s="23"/>
      <c r="E101" s="23"/>
      <c r="F101" s="23"/>
      <c r="G101" s="23"/>
      <c r="H101" s="23"/>
      <c r="I101" s="23"/>
    </row>
    <row r="102" spans="1:9" ht="18" customHeight="1" x14ac:dyDescent="0.25">
      <c r="A102" s="6" t="s">
        <v>9</v>
      </c>
      <c r="B102" s="256" t="s">
        <v>10</v>
      </c>
      <c r="C102" s="6" t="s">
        <v>1</v>
      </c>
      <c r="D102" s="6" t="s">
        <v>2</v>
      </c>
      <c r="E102" s="6" t="s">
        <v>3</v>
      </c>
      <c r="F102" s="6" t="s">
        <v>5</v>
      </c>
      <c r="G102" s="6" t="s">
        <v>7</v>
      </c>
      <c r="H102" s="130"/>
      <c r="I102" s="6" t="s">
        <v>11</v>
      </c>
    </row>
    <row r="103" spans="1:9" ht="18" customHeight="1" x14ac:dyDescent="0.25">
      <c r="A103" s="210">
        <v>1</v>
      </c>
      <c r="B103" s="237">
        <v>907</v>
      </c>
      <c r="C103" s="210">
        <f>IFERROR((VLOOKUP(B103,INSCRITOS!D:E,2,0)),"")</f>
        <v>104678</v>
      </c>
      <c r="D103" s="210" t="str">
        <f>IFERROR((VLOOKUP(B103,INSCRITOS!D:F,3,0)),"")</f>
        <v>INF</v>
      </c>
      <c r="E103" s="212" t="str">
        <f>IFERROR((VLOOKUP(B103,INSCRITOS!D:G,4,0)),"")</f>
        <v>Maria do Carmo Vitorino</v>
      </c>
      <c r="F103" s="210" t="str">
        <f>IFERROR((VLOOKUP(B103,INSCRITOS!D:I,6,0)),"")</f>
        <v>F</v>
      </c>
      <c r="G103" s="212" t="str">
        <f>IFERROR((VLOOKUP(B103,INSCRITOS!D:K,8,0)),"")</f>
        <v>Alhandra Sporting Club</v>
      </c>
      <c r="H103" s="213">
        <f>IFERROR((VLOOKUP(B103,INSCRITOS!D:L,9,0)),"")</f>
        <v>0</v>
      </c>
      <c r="I103" s="214">
        <v>100</v>
      </c>
    </row>
    <row r="104" spans="1:9" ht="18" customHeight="1" x14ac:dyDescent="0.25">
      <c r="A104" s="210">
        <f t="shared" ref="A104:A123" si="3">+A103+1</f>
        <v>2</v>
      </c>
      <c r="B104" s="237">
        <v>843</v>
      </c>
      <c r="C104" s="210">
        <f>IFERROR((VLOOKUP(B104,INSCRITOS!D:E,2,0)),"")</f>
        <v>104623</v>
      </c>
      <c r="D104" s="210" t="str">
        <f>IFERROR((VLOOKUP(B104,INSCRITOS!D:F,3,0)),"")</f>
        <v>INF</v>
      </c>
      <c r="E104" s="212" t="str">
        <f>IFERROR((VLOOKUP(B104,INSCRITOS!D:G,4,0)),"")</f>
        <v>Inês Fernandes</v>
      </c>
      <c r="F104" s="210" t="str">
        <f>IFERROR((VLOOKUP(B104,INSCRITOS!D:I,6,0)),"")</f>
        <v>F</v>
      </c>
      <c r="G104" s="212" t="str">
        <f>IFERROR((VLOOKUP(B104,INSCRITOS!D:K,8,0)),"")</f>
        <v>Alhandra Sporting Club</v>
      </c>
      <c r="H104" s="213">
        <f>IFERROR((VLOOKUP(B104,INSCRITOS!D:L,9,0)),"")</f>
        <v>0</v>
      </c>
      <c r="I104" s="214">
        <v>99</v>
      </c>
    </row>
    <row r="105" spans="1:9" ht="18" customHeight="1" x14ac:dyDescent="0.25">
      <c r="A105" s="210">
        <f t="shared" si="3"/>
        <v>3</v>
      </c>
      <c r="B105" s="237">
        <v>921</v>
      </c>
      <c r="C105" s="210">
        <f>IFERROR((VLOOKUP(B105,INSCRITOS!D:E,2,0)),"")</f>
        <v>103076</v>
      </c>
      <c r="D105" s="210" t="str">
        <f>IFERROR((VLOOKUP(B105,INSCRITOS!D:F,3,0)),"")</f>
        <v>INF</v>
      </c>
      <c r="E105" s="212" t="str">
        <f>IFERROR((VLOOKUP(B105,INSCRITOS!D:G,4,0)),"")</f>
        <v>Diana Marcelino</v>
      </c>
      <c r="F105" s="210" t="str">
        <f>IFERROR((VLOOKUP(B105,INSCRITOS!D:I,6,0)),"")</f>
        <v>F</v>
      </c>
      <c r="G105" s="212" t="str">
        <f>IFERROR((VLOOKUP(B105,INSCRITOS!D:K,8,0)),"")</f>
        <v>Sport Lisboa e Benfica</v>
      </c>
      <c r="H105" s="213">
        <f>IFERROR((VLOOKUP(B105,INSCRITOS!D:L,9,0)),"")</f>
        <v>0</v>
      </c>
      <c r="I105" s="214">
        <v>98</v>
      </c>
    </row>
    <row r="106" spans="1:9" ht="18" customHeight="1" x14ac:dyDescent="0.25">
      <c r="A106" s="210">
        <f t="shared" si="3"/>
        <v>4</v>
      </c>
      <c r="B106" s="237">
        <v>576</v>
      </c>
      <c r="C106" s="210">
        <f>IFERROR((VLOOKUP(B106,INSCRITOS!D:E,2,0)),"")</f>
        <v>103627</v>
      </c>
      <c r="D106" s="210" t="str">
        <f>IFERROR((VLOOKUP(B106,INSCRITOS!D:F,3,0)),"")</f>
        <v>INF</v>
      </c>
      <c r="E106" s="212" t="str">
        <f>IFERROR((VLOOKUP(B106,INSCRITOS!D:G,4,0)),"")</f>
        <v>Bruna Albuquerque</v>
      </c>
      <c r="F106" s="210" t="str">
        <f>IFERROR((VLOOKUP(B106,INSCRITOS!D:I,6,0)),"")</f>
        <v>F</v>
      </c>
      <c r="G106" s="212" t="str">
        <f>IFERROR((VLOOKUP(B106,INSCRITOS!D:K,8,0)),"")</f>
        <v>Alhandra Sporting Club</v>
      </c>
      <c r="H106" s="213">
        <f>IFERROR((VLOOKUP(B106,INSCRITOS!D:L,9,0)),"")</f>
        <v>0</v>
      </c>
      <c r="I106" s="214">
        <v>97</v>
      </c>
    </row>
    <row r="107" spans="1:9" ht="18" customHeight="1" x14ac:dyDescent="0.25">
      <c r="A107" s="210">
        <f t="shared" si="3"/>
        <v>5</v>
      </c>
      <c r="B107" s="237">
        <v>936</v>
      </c>
      <c r="C107" s="210">
        <f>IFERROR((VLOOKUP(B107,INSCRITOS!D:E,2,0)),"")</f>
        <v>104691</v>
      </c>
      <c r="D107" s="210" t="str">
        <f>IFERROR((VLOOKUP(B107,INSCRITOS!D:F,3,0)),"")</f>
        <v>INF</v>
      </c>
      <c r="E107" s="212" t="str">
        <f>IFERROR((VLOOKUP(B107,INSCRITOS!D:G,4,0)),"")</f>
        <v>Maria Inês Nogueira</v>
      </c>
      <c r="F107" s="210" t="str">
        <f>IFERROR((VLOOKUP(B107,INSCRITOS!D:I,6,0)),"")</f>
        <v>F</v>
      </c>
      <c r="G107" s="212" t="str">
        <f>IFERROR((VLOOKUP(B107,INSCRITOS!D:K,8,0)),"")</f>
        <v>Sport Lisboa e Benfica</v>
      </c>
      <c r="H107" s="213">
        <f>IFERROR((VLOOKUP(B107,INSCRITOS!D:L,9,0)),"")</f>
        <v>0</v>
      </c>
      <c r="I107" s="214">
        <v>96</v>
      </c>
    </row>
    <row r="108" spans="1:9" ht="18" customHeight="1" x14ac:dyDescent="0.25">
      <c r="A108" s="210">
        <f t="shared" si="3"/>
        <v>6</v>
      </c>
      <c r="B108" s="237">
        <v>620</v>
      </c>
      <c r="C108" s="210">
        <f>IFERROR((VLOOKUP(B108,INSCRITOS!D:E,2,0)),"")</f>
        <v>104486</v>
      </c>
      <c r="D108" s="210" t="str">
        <f>IFERROR((VLOOKUP(B108,INSCRITOS!D:F,3,0)),"")</f>
        <v>INF</v>
      </c>
      <c r="E108" s="212" t="str">
        <f>IFERROR((VLOOKUP(B108,INSCRITOS!D:G,4,0)),"")</f>
        <v>Luna Pereira Crispim</v>
      </c>
      <c r="F108" s="210" t="str">
        <f>IFERROR((VLOOKUP(B108,INSCRITOS!D:I,6,0)),"")</f>
        <v>F</v>
      </c>
      <c r="G108" s="212" t="str">
        <f>IFERROR((VLOOKUP(B108,INSCRITOS!D:K,8,0)),"")</f>
        <v>Sport Lisboa e Benfica</v>
      </c>
      <c r="H108" s="213">
        <f>IFERROR((VLOOKUP(B108,INSCRITOS!D:L,9,0)),"")</f>
        <v>0</v>
      </c>
      <c r="I108" s="214">
        <v>95</v>
      </c>
    </row>
    <row r="109" spans="1:9" ht="18" customHeight="1" x14ac:dyDescent="0.25">
      <c r="A109" s="210">
        <f t="shared" si="3"/>
        <v>7</v>
      </c>
      <c r="B109" s="237">
        <v>186</v>
      </c>
      <c r="C109" s="210">
        <f>IFERROR((VLOOKUP(B109,INSCRITOS!D:E,2,0)),"")</f>
        <v>104180</v>
      </c>
      <c r="D109" s="210" t="str">
        <f>IFERROR((VLOOKUP(B109,INSCRITOS!D:F,3,0)),"")</f>
        <v>INF</v>
      </c>
      <c r="E109" s="212" t="str">
        <f>IFERROR((VLOOKUP(B109,INSCRITOS!D:G,4,0)),"")</f>
        <v>Beatriz Pereira</v>
      </c>
      <c r="F109" s="210" t="str">
        <f>IFERROR((VLOOKUP(B109,INSCRITOS!D:I,6,0)),"")</f>
        <v>F</v>
      </c>
      <c r="G109" s="212" t="str">
        <f>IFERROR((VLOOKUP(B109,INSCRITOS!D:K,8,0)),"")</f>
        <v>Alhandra Sporting Club</v>
      </c>
      <c r="H109" s="213">
        <f>IFERROR((VLOOKUP(B109,INSCRITOS!D:L,9,0)),"")</f>
        <v>0</v>
      </c>
      <c r="I109" s="214">
        <v>94</v>
      </c>
    </row>
    <row r="110" spans="1:9" ht="18" customHeight="1" x14ac:dyDescent="0.25">
      <c r="A110" s="210">
        <f t="shared" si="3"/>
        <v>8</v>
      </c>
      <c r="B110" s="237">
        <v>940</v>
      </c>
      <c r="C110" s="210">
        <f>IFERROR((VLOOKUP(B110,INSCRITOS!D:E,2,0)),"")</f>
        <v>104692</v>
      </c>
      <c r="D110" s="210" t="str">
        <f>IFERROR((VLOOKUP(B110,INSCRITOS!D:F,3,0)),"")</f>
        <v>INF</v>
      </c>
      <c r="E110" s="212" t="str">
        <f>IFERROR((VLOOKUP(B110,INSCRITOS!D:G,4,0)),"")</f>
        <v>Gabriela Santos</v>
      </c>
      <c r="F110" s="210" t="str">
        <f>IFERROR((VLOOKUP(B110,INSCRITOS!D:I,6,0)),"")</f>
        <v>F</v>
      </c>
      <c r="G110" s="212" t="str">
        <f>IFERROR((VLOOKUP(B110,INSCRITOS!D:K,8,0)),"")</f>
        <v>Sport Lisboa e Benfica</v>
      </c>
      <c r="H110" s="213">
        <f>IFERROR((VLOOKUP(B110,INSCRITOS!D:L,9,0)),"")</f>
        <v>0</v>
      </c>
      <c r="I110" s="214">
        <v>93</v>
      </c>
    </row>
    <row r="111" spans="1:9" ht="18" customHeight="1" x14ac:dyDescent="0.25">
      <c r="A111" s="210">
        <f t="shared" si="3"/>
        <v>9</v>
      </c>
      <c r="B111" s="237">
        <v>109</v>
      </c>
      <c r="C111" s="210">
        <f>IFERROR((VLOOKUP(B111,INSCRITOS!D:E,2,0)),"")</f>
        <v>103257</v>
      </c>
      <c r="D111" s="210" t="str">
        <f>IFERROR((VLOOKUP(B111,INSCRITOS!D:F,3,0)),"")</f>
        <v>INF</v>
      </c>
      <c r="E111" s="212" t="str">
        <f>IFERROR((VLOOKUP(B111,INSCRITOS!D:G,4,0)),"")</f>
        <v>Benedita Pedro</v>
      </c>
      <c r="F111" s="210" t="str">
        <f>IFERROR((VLOOKUP(B111,INSCRITOS!D:I,6,0)),"")</f>
        <v>F</v>
      </c>
      <c r="G111" s="212" t="str">
        <f>IFERROR((VLOOKUP(B111,INSCRITOS!D:K,8,0)),"")</f>
        <v>SFRAA TRIATLO</v>
      </c>
      <c r="H111" s="213">
        <f>IFERROR((VLOOKUP(B111,INSCRITOS!D:L,9,0)),"")</f>
        <v>0</v>
      </c>
      <c r="I111" s="214">
        <v>92</v>
      </c>
    </row>
    <row r="112" spans="1:9" ht="18" customHeight="1" x14ac:dyDescent="0.25">
      <c r="A112" s="210">
        <f t="shared" si="3"/>
        <v>10</v>
      </c>
      <c r="B112" s="237">
        <v>166</v>
      </c>
      <c r="C112" s="210">
        <f>IFERROR((VLOOKUP(B112,INSCRITOS!D:E,2,0)),"")</f>
        <v>103867</v>
      </c>
      <c r="D112" s="210" t="str">
        <f>IFERROR((VLOOKUP(B112,INSCRITOS!D:F,3,0)),"")</f>
        <v>INF</v>
      </c>
      <c r="E112" s="212" t="str">
        <f>IFERROR((VLOOKUP(B112,INSCRITOS!D:G,4,0)),"")</f>
        <v>Raquel Sanches</v>
      </c>
      <c r="F112" s="210" t="str">
        <f>IFERROR((VLOOKUP(B112,INSCRITOS!D:I,6,0)),"")</f>
        <v>F</v>
      </c>
      <c r="G112" s="212" t="str">
        <f>IFERROR((VLOOKUP(B112,INSCRITOS!D:K,8,0)),"")</f>
        <v>Sporting Clube de Portugal</v>
      </c>
      <c r="H112" s="213">
        <f>IFERROR((VLOOKUP(B112,INSCRITOS!D:L,9,0)),"")</f>
        <v>0</v>
      </c>
      <c r="I112" s="214">
        <v>91</v>
      </c>
    </row>
    <row r="113" spans="1:1013" ht="18" customHeight="1" x14ac:dyDescent="0.25">
      <c r="A113" s="210">
        <f t="shared" si="3"/>
        <v>11</v>
      </c>
      <c r="B113" s="237">
        <v>704</v>
      </c>
      <c r="C113" s="210">
        <f>IFERROR((VLOOKUP(B113,INSCRITOS!D:E,2,0)),"")</f>
        <v>103735</v>
      </c>
      <c r="D113" s="210" t="str">
        <f>IFERROR((VLOOKUP(B113,INSCRITOS!D:F,3,0)),"")</f>
        <v>INF</v>
      </c>
      <c r="E113" s="212" t="str">
        <f>IFERROR((VLOOKUP(B113,INSCRITOS!D:G,4,0)),"")</f>
        <v>Ana Fung</v>
      </c>
      <c r="F113" s="210" t="str">
        <f>IFERROR((VLOOKUP(B113,INSCRITOS!D:I,6,0)),"")</f>
        <v>F</v>
      </c>
      <c r="G113" s="212" t="str">
        <f>IFERROR((VLOOKUP(B113,INSCRITOS!D:K,8,0)),"")</f>
        <v>Alhandra Sporting Club</v>
      </c>
      <c r="H113" s="213">
        <f>IFERROR((VLOOKUP(B113,INSCRITOS!D:L,9,0)),"")</f>
        <v>0</v>
      </c>
      <c r="I113" s="214">
        <v>90</v>
      </c>
    </row>
    <row r="114" spans="1:1013" ht="18" customHeight="1" x14ac:dyDescent="0.25">
      <c r="A114" s="210">
        <f t="shared" si="3"/>
        <v>12</v>
      </c>
      <c r="B114" s="237">
        <v>5654</v>
      </c>
      <c r="C114" s="210">
        <f>IFERROR((VLOOKUP(B114,INSCRITOS!D:E,2,0)),"")</f>
        <v>0</v>
      </c>
      <c r="D114" s="210" t="str">
        <f>IFERROR((VLOOKUP(B114,INSCRITOS!D:F,3,0)),"")</f>
        <v>INF</v>
      </c>
      <c r="E114" s="212" t="str">
        <f>IFERROR((VLOOKUP(B114,INSCRITOS!D:G,4,0)),"")</f>
        <v>Leonor Rodrigues</v>
      </c>
      <c r="F114" s="210" t="str">
        <f>IFERROR((VLOOKUP(B114,INSCRITOS!D:I,6,0)),"")</f>
        <v>F</v>
      </c>
      <c r="G114" s="212" t="str">
        <f>IFERROR((VLOOKUP(B114,INSCRITOS!D:K,8,0)),"")</f>
        <v>Não federado</v>
      </c>
      <c r="H114" s="213" t="str">
        <f>IFERROR((VLOOKUP(B114,INSCRITOS!D:L,9,0)),"")</f>
        <v>extra</v>
      </c>
      <c r="I114" s="214"/>
    </row>
    <row r="115" spans="1:1013" ht="18" customHeight="1" x14ac:dyDescent="0.25">
      <c r="A115" s="210">
        <f t="shared" si="3"/>
        <v>13</v>
      </c>
      <c r="B115" s="237">
        <v>1230</v>
      </c>
      <c r="C115" s="210">
        <f>IFERROR((VLOOKUP(B115,INSCRITOS!D:E,2,0)),"")</f>
        <v>106105</v>
      </c>
      <c r="D115" s="210" t="str">
        <f>IFERROR((VLOOKUP(B115,INSCRITOS!D:F,3,0)),"")</f>
        <v>INF</v>
      </c>
      <c r="E115" s="212" t="str">
        <f>IFERROR((VLOOKUP(B115,INSCRITOS!D:G,4,0)),"")</f>
        <v>Alice Talento</v>
      </c>
      <c r="F115" s="210" t="str">
        <f>IFERROR((VLOOKUP(B115,INSCRITOS!D:I,6,0)),"")</f>
        <v>F</v>
      </c>
      <c r="G115" s="212" t="str">
        <f>IFERROR((VLOOKUP(B115,INSCRITOS!D:K,8,0)),"")</f>
        <v>GDR Manique de Cima</v>
      </c>
      <c r="H115" s="213">
        <f>IFERROR((VLOOKUP(B115,INSCRITOS!D:L,9,0)),"")</f>
        <v>0</v>
      </c>
      <c r="I115" s="214">
        <v>89</v>
      </c>
    </row>
    <row r="116" spans="1:1013" ht="18" customHeight="1" x14ac:dyDescent="0.25">
      <c r="A116" s="210">
        <f t="shared" si="3"/>
        <v>14</v>
      </c>
      <c r="B116" s="237">
        <v>1072</v>
      </c>
      <c r="C116" s="210">
        <f>IFERROR((VLOOKUP(B116,INSCRITOS!D:E,2,0)),"")</f>
        <v>105840</v>
      </c>
      <c r="D116" s="210" t="str">
        <f>IFERROR((VLOOKUP(B116,INSCRITOS!D:F,3,0)),"")</f>
        <v>INF</v>
      </c>
      <c r="E116" s="212" t="str">
        <f>IFERROR((VLOOKUP(B116,INSCRITOS!D:G,4,0)),"")</f>
        <v>Maria Fernandes</v>
      </c>
      <c r="F116" s="210" t="str">
        <f>IFERROR((VLOOKUP(B116,INSCRITOS!D:I,6,0)),"")</f>
        <v>F</v>
      </c>
      <c r="G116" s="212" t="str">
        <f>IFERROR((VLOOKUP(B116,INSCRITOS!D:K,8,0)),"")</f>
        <v>Alhandra Sporting Club</v>
      </c>
      <c r="H116" s="213">
        <f>IFERROR((VLOOKUP(B116,INSCRITOS!D:L,9,0)),"")</f>
        <v>0</v>
      </c>
      <c r="I116" s="214">
        <v>88</v>
      </c>
    </row>
    <row r="117" spans="1:1013" ht="18" customHeight="1" x14ac:dyDescent="0.25">
      <c r="A117" s="210">
        <f t="shared" si="3"/>
        <v>15</v>
      </c>
      <c r="B117" s="237">
        <v>5704</v>
      </c>
      <c r="C117" s="210">
        <f>IFERROR((VLOOKUP(B117,INSCRITOS!D:E,2,0)),"")</f>
        <v>0</v>
      </c>
      <c r="D117" s="210" t="str">
        <f>IFERROR((VLOOKUP(B117,INSCRITOS!D:F,3,0)),"")</f>
        <v>INF</v>
      </c>
      <c r="E117" s="212" t="str">
        <f>IFERROR((VLOOKUP(B117,INSCRITOS!D:G,4,0)),"")</f>
        <v>Margarida Osório</v>
      </c>
      <c r="F117" s="210" t="str">
        <f>IFERROR((VLOOKUP(B117,INSCRITOS!D:I,6,0)),"")</f>
        <v>F</v>
      </c>
      <c r="G117" s="212" t="str">
        <f>IFERROR((VLOOKUP(B117,INSCRITOS!D:K,8,0)),"")</f>
        <v>Clube de Futebol Os Belenenses/ Não federado</v>
      </c>
      <c r="H117" s="213" t="str">
        <f>IFERROR((VLOOKUP(B117,INSCRITOS!D:L,9,0)),"")</f>
        <v>extra</v>
      </c>
      <c r="I117" s="214"/>
    </row>
    <row r="118" spans="1:1013" ht="18" customHeight="1" x14ac:dyDescent="0.25">
      <c r="A118" s="210">
        <f t="shared" si="3"/>
        <v>16</v>
      </c>
      <c r="B118" s="237">
        <v>785</v>
      </c>
      <c r="C118" s="210">
        <f>IFERROR((VLOOKUP(B118,INSCRITOS!D:E,2,0)),"")</f>
        <v>105220</v>
      </c>
      <c r="D118" s="210" t="str">
        <f>IFERROR((VLOOKUP(B118,INSCRITOS!D:F,3,0)),"")</f>
        <v>INF</v>
      </c>
      <c r="E118" s="212" t="str">
        <f>IFERROR((VLOOKUP(B118,INSCRITOS!D:G,4,0)),"")</f>
        <v>Joana Oliveira</v>
      </c>
      <c r="F118" s="210" t="str">
        <f>IFERROR((VLOOKUP(B118,INSCRITOS!D:I,6,0)),"")</f>
        <v>F</v>
      </c>
      <c r="G118" s="212" t="str">
        <f>IFERROR((VLOOKUP(B118,INSCRITOS!D:K,8,0)),"")</f>
        <v>Alhandra Sporting Club</v>
      </c>
      <c r="H118" s="213">
        <f>IFERROR((VLOOKUP(B118,INSCRITOS!D:L,9,0)),"")</f>
        <v>0</v>
      </c>
      <c r="I118" s="214">
        <v>87</v>
      </c>
    </row>
    <row r="119" spans="1:1013" ht="18" customHeight="1" x14ac:dyDescent="0.25">
      <c r="A119" s="210">
        <f t="shared" si="3"/>
        <v>17</v>
      </c>
      <c r="B119" s="237">
        <v>963</v>
      </c>
      <c r="C119" s="210">
        <f>IFERROR((VLOOKUP(B119,INSCRITOS!D:E,2,0)),"")</f>
        <v>105302</v>
      </c>
      <c r="D119" s="210" t="str">
        <f>IFERROR((VLOOKUP(B119,INSCRITOS!D:F,3,0)),"")</f>
        <v>INF</v>
      </c>
      <c r="E119" s="212" t="str">
        <f>IFERROR((VLOOKUP(B119,INSCRITOS!D:G,4,0)),"")</f>
        <v>Marta Saraiva de Melo</v>
      </c>
      <c r="F119" s="210" t="str">
        <f>IFERROR((VLOOKUP(B119,INSCRITOS!D:I,6,0)),"")</f>
        <v>F</v>
      </c>
      <c r="G119" s="212" t="str">
        <f>IFERROR((VLOOKUP(B119,INSCRITOS!D:K,8,0)),"")</f>
        <v>SFRAA TRIATLO</v>
      </c>
      <c r="H119" s="213">
        <f>IFERROR((VLOOKUP(B119,INSCRITOS!D:L,9,0)),"")</f>
        <v>0</v>
      </c>
      <c r="I119" s="214">
        <v>86</v>
      </c>
    </row>
    <row r="120" spans="1:1013" ht="18" customHeight="1" x14ac:dyDescent="0.25">
      <c r="A120" s="210">
        <f t="shared" si="3"/>
        <v>18</v>
      </c>
      <c r="B120" s="237">
        <v>228</v>
      </c>
      <c r="C120" s="210">
        <f>IFERROR((VLOOKUP(B120,INSCRITOS!D:E,2,0)),"")</f>
        <v>104930</v>
      </c>
      <c r="D120" s="210" t="str">
        <f>IFERROR((VLOOKUP(B120,INSCRITOS!D:F,3,0)),"")</f>
        <v>INF</v>
      </c>
      <c r="E120" s="212" t="str">
        <f>IFERROR((VLOOKUP(B120,INSCRITOS!D:G,4,0)),"")</f>
        <v>Matilde Sequeira</v>
      </c>
      <c r="F120" s="210" t="str">
        <f>IFERROR((VLOOKUP(B120,INSCRITOS!D:I,6,0)),"")</f>
        <v>F</v>
      </c>
      <c r="G120" s="212" t="str">
        <f>IFERROR((VLOOKUP(B120,INSCRITOS!D:K,8,0)),"")</f>
        <v>Sporting Clube de Portugal</v>
      </c>
      <c r="H120" s="213">
        <f>IFERROR((VLOOKUP(B120,INSCRITOS!D:L,9,0)),"")</f>
        <v>0</v>
      </c>
      <c r="I120" s="214">
        <v>85</v>
      </c>
    </row>
    <row r="121" spans="1:1013" ht="18" customHeight="1" x14ac:dyDescent="0.25">
      <c r="A121" s="210">
        <f t="shared" si="3"/>
        <v>19</v>
      </c>
      <c r="B121" s="237">
        <v>5319</v>
      </c>
      <c r="C121" s="210">
        <f>IFERROR((VLOOKUP(B121,INSCRITOS!D:E,2,0)),"")</f>
        <v>0</v>
      </c>
      <c r="D121" s="210" t="str">
        <f>IFERROR((VLOOKUP(B121,INSCRITOS!D:F,3,0)),"")</f>
        <v>INF</v>
      </c>
      <c r="E121" s="212" t="str">
        <f>IFERROR((VLOOKUP(B121,INSCRITOS!D:G,4,0)),"")</f>
        <v xml:space="preserve">Leonor Inácio </v>
      </c>
      <c r="F121" s="210" t="str">
        <f>IFERROR((VLOOKUP(B121,INSCRITOS!D:I,6,0)),"")</f>
        <v>F</v>
      </c>
      <c r="G121" s="212" t="str">
        <f>IFERROR((VLOOKUP(B121,INSCRITOS!D:K,8,0)),"")</f>
        <v>SFRAA Triatlo/ Não federado</v>
      </c>
      <c r="H121" s="213" t="str">
        <f>IFERROR((VLOOKUP(B121,INSCRITOS!D:L,9,0)),"")</f>
        <v>extra</v>
      </c>
      <c r="I121" s="214"/>
    </row>
    <row r="122" spans="1:1013" ht="18" customHeight="1" x14ac:dyDescent="0.25">
      <c r="A122" s="210">
        <f t="shared" si="3"/>
        <v>20</v>
      </c>
      <c r="B122" s="237">
        <v>1131</v>
      </c>
      <c r="C122" s="210">
        <f>IFERROR((VLOOKUP(B122,INSCRITOS!D:E,2,0)),"")</f>
        <v>105936</v>
      </c>
      <c r="D122" s="210" t="str">
        <f>IFERROR((VLOOKUP(B122,INSCRITOS!D:F,3,0)),"")</f>
        <v>INF</v>
      </c>
      <c r="E122" s="212" t="str">
        <f>IFERROR((VLOOKUP(B122,INSCRITOS!D:G,4,0)),"")</f>
        <v>Jade Castan Pereira</v>
      </c>
      <c r="F122" s="210" t="str">
        <f>IFERROR((VLOOKUP(B122,INSCRITOS!D:I,6,0)),"")</f>
        <v>F</v>
      </c>
      <c r="G122" s="212" t="str">
        <f>IFERROR((VLOOKUP(B122,INSCRITOS!D:K,8,0)),"")</f>
        <v>CNATRIL Triatlo</v>
      </c>
      <c r="H122" s="213">
        <f>IFERROR((VLOOKUP(B122,INSCRITOS!D:L,9,0)),"")</f>
        <v>0</v>
      </c>
      <c r="I122" s="214">
        <v>84</v>
      </c>
    </row>
    <row r="123" spans="1:1013" ht="18" customHeight="1" x14ac:dyDescent="0.25">
      <c r="A123" s="210">
        <f t="shared" si="3"/>
        <v>21</v>
      </c>
      <c r="B123" s="237">
        <v>1127</v>
      </c>
      <c r="C123" s="210">
        <f>IFERROR((VLOOKUP(B123,INSCRITOS!D:E,2,0)),"")</f>
        <v>105932</v>
      </c>
      <c r="D123" s="210" t="str">
        <f>IFERROR((VLOOKUP(B123,INSCRITOS!D:F,3,0)),"")</f>
        <v>INF</v>
      </c>
      <c r="E123" s="212" t="str">
        <f>IFERROR((VLOOKUP(B123,INSCRITOS!D:G,4,0)),"")</f>
        <v>Ana Melnic</v>
      </c>
      <c r="F123" s="210" t="str">
        <f>IFERROR((VLOOKUP(B123,INSCRITOS!D:I,6,0)),"")</f>
        <v>F</v>
      </c>
      <c r="G123" s="212" t="str">
        <f>IFERROR((VLOOKUP(B123,INSCRITOS!D:K,8,0)),"")</f>
        <v>Clube de Natação da Amadora</v>
      </c>
      <c r="H123" s="213">
        <f>IFERROR((VLOOKUP(B123,INSCRITOS!D:L,9,0)),"")</f>
        <v>0</v>
      </c>
      <c r="I123" s="214">
        <v>83</v>
      </c>
    </row>
    <row r="124" spans="1:1013" s="13" customFormat="1" ht="18" customHeight="1" x14ac:dyDescent="0.25">
      <c r="A124" s="239"/>
      <c r="B124" s="232"/>
      <c r="C124" s="239"/>
      <c r="D124" s="239"/>
      <c r="E124" s="240"/>
      <c r="F124" s="239"/>
      <c r="G124" s="240"/>
      <c r="H124" s="240"/>
      <c r="I124" s="239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1"/>
      <c r="NC124" s="11"/>
      <c r="ND124" s="11"/>
      <c r="NE124" s="11"/>
      <c r="NF124" s="11"/>
      <c r="NG124" s="11"/>
      <c r="NH124" s="11"/>
      <c r="NI124" s="11"/>
      <c r="NJ124" s="11"/>
      <c r="NK124" s="11"/>
      <c r="NL124" s="11"/>
      <c r="NM124" s="11"/>
      <c r="NN124" s="11"/>
      <c r="NO124" s="11"/>
      <c r="NP124" s="11"/>
      <c r="NQ124" s="11"/>
      <c r="NR124" s="11"/>
      <c r="NS124" s="11"/>
      <c r="NT124" s="11"/>
      <c r="NU124" s="11"/>
      <c r="NV124" s="11"/>
      <c r="NW124" s="11"/>
      <c r="NX124" s="11"/>
      <c r="NY124" s="11"/>
      <c r="NZ124" s="11"/>
      <c r="OA124" s="11"/>
      <c r="OB124" s="11"/>
      <c r="OC124" s="11"/>
      <c r="OD124" s="11"/>
      <c r="OE124" s="11"/>
      <c r="OF124" s="11"/>
      <c r="OG124" s="11"/>
      <c r="OH124" s="11"/>
      <c r="OI124" s="11"/>
      <c r="OJ124" s="11"/>
      <c r="OK124" s="11"/>
      <c r="OL124" s="11"/>
      <c r="OM124" s="11"/>
      <c r="ON124" s="11"/>
      <c r="OO124" s="11"/>
      <c r="OP124" s="11"/>
      <c r="OQ124" s="11"/>
      <c r="OR124" s="11"/>
      <c r="OS124" s="11"/>
      <c r="OT124" s="11"/>
      <c r="OU124" s="11"/>
      <c r="OV124" s="11"/>
      <c r="OW124" s="11"/>
      <c r="OX124" s="11"/>
      <c r="OY124" s="11"/>
      <c r="OZ124" s="11"/>
      <c r="PA124" s="11"/>
      <c r="PB124" s="11"/>
      <c r="PC124" s="11"/>
      <c r="PD124" s="11"/>
      <c r="PE124" s="11"/>
      <c r="PF124" s="11"/>
      <c r="PG124" s="11"/>
      <c r="PH124" s="11"/>
      <c r="PI124" s="11"/>
      <c r="PJ124" s="11"/>
      <c r="PK124" s="11"/>
      <c r="PL124" s="11"/>
      <c r="PM124" s="11"/>
      <c r="PN124" s="11"/>
      <c r="PO124" s="11"/>
      <c r="PP124" s="11"/>
      <c r="PQ124" s="11"/>
      <c r="PR124" s="11"/>
      <c r="PS124" s="11"/>
      <c r="PT124" s="11"/>
      <c r="PU124" s="11"/>
      <c r="PV124" s="11"/>
      <c r="PW124" s="11"/>
      <c r="PX124" s="11"/>
      <c r="PY124" s="11"/>
      <c r="PZ124" s="11"/>
      <c r="QA124" s="11"/>
      <c r="QB124" s="11"/>
      <c r="QC124" s="11"/>
      <c r="QD124" s="11"/>
      <c r="QE124" s="11"/>
      <c r="QF124" s="11"/>
      <c r="QG124" s="11"/>
      <c r="QH124" s="11"/>
      <c r="QI124" s="11"/>
      <c r="QJ124" s="11"/>
      <c r="QK124" s="11"/>
      <c r="QL124" s="11"/>
      <c r="QM124" s="11"/>
      <c r="QN124" s="11"/>
      <c r="QO124" s="11"/>
      <c r="QP124" s="11"/>
      <c r="QQ124" s="11"/>
      <c r="QR124" s="11"/>
      <c r="QS124" s="11"/>
      <c r="QT124" s="11"/>
      <c r="QU124" s="11"/>
      <c r="QV124" s="11"/>
      <c r="QW124" s="11"/>
      <c r="QX124" s="11"/>
      <c r="QY124" s="11"/>
      <c r="QZ124" s="11"/>
      <c r="RA124" s="11"/>
      <c r="RB124" s="11"/>
      <c r="RC124" s="11"/>
      <c r="RD124" s="11"/>
      <c r="RE124" s="11"/>
      <c r="RF124" s="11"/>
      <c r="RG124" s="11"/>
      <c r="RH124" s="11"/>
      <c r="RI124" s="11"/>
      <c r="RJ124" s="11"/>
      <c r="RK124" s="11"/>
      <c r="RL124" s="11"/>
      <c r="RM124" s="11"/>
      <c r="RN124" s="11"/>
      <c r="RO124" s="11"/>
      <c r="RP124" s="11"/>
      <c r="RQ124" s="11"/>
      <c r="RR124" s="11"/>
      <c r="RS124" s="11"/>
      <c r="RT124" s="11"/>
      <c r="RU124" s="11"/>
      <c r="RV124" s="11"/>
      <c r="RW124" s="11"/>
      <c r="RX124" s="11"/>
      <c r="RY124" s="11"/>
      <c r="RZ124" s="11"/>
      <c r="SA124" s="11"/>
      <c r="SB124" s="11"/>
      <c r="SC124" s="11"/>
      <c r="SD124" s="11"/>
      <c r="SE124" s="11"/>
      <c r="SF124" s="11"/>
      <c r="SG124" s="11"/>
      <c r="SH124" s="11"/>
      <c r="SI124" s="11"/>
      <c r="SJ124" s="11"/>
      <c r="SK124" s="11"/>
      <c r="SL124" s="11"/>
      <c r="SM124" s="11"/>
      <c r="SN124" s="11"/>
      <c r="SO124" s="11"/>
      <c r="SP124" s="11"/>
      <c r="SQ124" s="11"/>
      <c r="SR124" s="11"/>
      <c r="SS124" s="11"/>
      <c r="ST124" s="11"/>
      <c r="SU124" s="11"/>
      <c r="SV124" s="11"/>
      <c r="SW124" s="11"/>
      <c r="SX124" s="11"/>
      <c r="SY124" s="11"/>
      <c r="SZ124" s="11"/>
      <c r="TA124" s="11"/>
      <c r="TB124" s="11"/>
      <c r="TC124" s="11"/>
      <c r="TD124" s="11"/>
      <c r="TE124" s="11"/>
      <c r="TF124" s="11"/>
      <c r="TG124" s="11"/>
      <c r="TH124" s="11"/>
      <c r="TI124" s="11"/>
      <c r="TJ124" s="11"/>
      <c r="TK124" s="11"/>
      <c r="TL124" s="11"/>
      <c r="TM124" s="11"/>
      <c r="TN124" s="11"/>
      <c r="TO124" s="11"/>
      <c r="TP124" s="11"/>
      <c r="TQ124" s="11"/>
      <c r="TR124" s="11"/>
      <c r="TS124" s="11"/>
      <c r="TT124" s="11"/>
      <c r="TU124" s="11"/>
      <c r="TV124" s="11"/>
      <c r="TW124" s="11"/>
      <c r="TX124" s="11"/>
      <c r="TY124" s="11"/>
      <c r="TZ124" s="11"/>
      <c r="UA124" s="11"/>
      <c r="UB124" s="11"/>
      <c r="UC124" s="11"/>
      <c r="UD124" s="11"/>
      <c r="UE124" s="11"/>
      <c r="UF124" s="11"/>
      <c r="UG124" s="11"/>
      <c r="UH124" s="11"/>
      <c r="UI124" s="11"/>
      <c r="UJ124" s="11"/>
      <c r="UK124" s="11"/>
      <c r="UL124" s="11"/>
      <c r="UM124" s="11"/>
      <c r="UN124" s="11"/>
      <c r="UO124" s="11"/>
      <c r="UP124" s="11"/>
      <c r="UQ124" s="11"/>
      <c r="UR124" s="11"/>
      <c r="US124" s="11"/>
      <c r="UT124" s="11"/>
      <c r="UU124" s="11"/>
      <c r="UV124" s="11"/>
      <c r="UW124" s="11"/>
      <c r="UX124" s="11"/>
      <c r="UY124" s="11"/>
      <c r="UZ124" s="11"/>
      <c r="VA124" s="11"/>
      <c r="VB124" s="11"/>
      <c r="VC124" s="11"/>
      <c r="VD124" s="11"/>
      <c r="VE124" s="11"/>
      <c r="VF124" s="11"/>
      <c r="VG124" s="11"/>
      <c r="VH124" s="11"/>
      <c r="VI124" s="11"/>
      <c r="VJ124" s="11"/>
      <c r="VK124" s="11"/>
      <c r="VL124" s="11"/>
      <c r="VM124" s="11"/>
      <c r="VN124" s="11"/>
      <c r="VO124" s="11"/>
      <c r="VP124" s="11"/>
      <c r="VQ124" s="11"/>
      <c r="VR124" s="11"/>
      <c r="VS124" s="11"/>
      <c r="VT124" s="11"/>
      <c r="VU124" s="11"/>
      <c r="VV124" s="11"/>
      <c r="VW124" s="11"/>
      <c r="VX124" s="11"/>
      <c r="VY124" s="11"/>
      <c r="VZ124" s="11"/>
      <c r="WA124" s="11"/>
      <c r="WB124" s="11"/>
      <c r="WC124" s="11"/>
      <c r="WD124" s="11"/>
      <c r="WE124" s="11"/>
      <c r="WF124" s="11"/>
      <c r="WG124" s="11"/>
      <c r="WH124" s="11"/>
      <c r="WI124" s="11"/>
      <c r="WJ124" s="11"/>
      <c r="WK124" s="11"/>
      <c r="WL124" s="11"/>
      <c r="WM124" s="11"/>
      <c r="WN124" s="11"/>
      <c r="WO124" s="11"/>
      <c r="WP124" s="11"/>
      <c r="WQ124" s="11"/>
      <c r="WR124" s="11"/>
      <c r="WS124" s="11"/>
      <c r="WT124" s="11"/>
      <c r="WU124" s="11"/>
      <c r="WV124" s="11"/>
      <c r="WW124" s="11"/>
      <c r="WX124" s="11"/>
      <c r="WY124" s="11"/>
      <c r="WZ124" s="11"/>
      <c r="XA124" s="11"/>
      <c r="XB124" s="11"/>
      <c r="XC124" s="11"/>
      <c r="XD124" s="11"/>
      <c r="XE124" s="11"/>
      <c r="XF124" s="11"/>
      <c r="XG124" s="11"/>
      <c r="XH124" s="11"/>
      <c r="XI124" s="11"/>
      <c r="XJ124" s="11"/>
      <c r="XK124" s="11"/>
      <c r="XL124" s="11"/>
      <c r="XM124" s="11"/>
      <c r="XN124" s="11"/>
      <c r="XO124" s="11"/>
      <c r="XP124" s="11"/>
      <c r="XQ124" s="11"/>
      <c r="XR124" s="11"/>
      <c r="XS124" s="11"/>
      <c r="XT124" s="11"/>
      <c r="XU124" s="11"/>
      <c r="XV124" s="11"/>
      <c r="XW124" s="11"/>
      <c r="XX124" s="11"/>
      <c r="XY124" s="11"/>
      <c r="XZ124" s="11"/>
      <c r="YA124" s="11"/>
      <c r="YB124" s="11"/>
      <c r="YC124" s="11"/>
      <c r="YD124" s="11"/>
      <c r="YE124" s="11"/>
      <c r="YF124" s="11"/>
      <c r="YG124" s="11"/>
      <c r="YH124" s="11"/>
      <c r="YI124" s="11"/>
      <c r="YJ124" s="11"/>
      <c r="YK124" s="11"/>
      <c r="YL124" s="11"/>
      <c r="YM124" s="11"/>
      <c r="YN124" s="11"/>
      <c r="YO124" s="11"/>
      <c r="YP124" s="11"/>
      <c r="YQ124" s="11"/>
      <c r="YR124" s="11"/>
      <c r="YS124" s="11"/>
      <c r="YT124" s="11"/>
      <c r="YU124" s="11"/>
      <c r="YV124" s="11"/>
      <c r="YW124" s="11"/>
      <c r="YX124" s="11"/>
      <c r="YY124" s="11"/>
      <c r="YZ124" s="11"/>
      <c r="ZA124" s="11"/>
      <c r="ZB124" s="11"/>
      <c r="ZC124" s="11"/>
      <c r="ZD124" s="11"/>
      <c r="ZE124" s="11"/>
      <c r="ZF124" s="11"/>
      <c r="ZG124" s="11"/>
      <c r="ZH124" s="11"/>
      <c r="ZI124" s="11"/>
      <c r="ZJ124" s="11"/>
      <c r="ZK124" s="11"/>
      <c r="ZL124" s="11"/>
      <c r="ZM124" s="11"/>
      <c r="ZN124" s="11"/>
      <c r="ZO124" s="11"/>
      <c r="ZP124" s="11"/>
      <c r="ZQ124" s="11"/>
      <c r="ZR124" s="11"/>
      <c r="ZS124" s="11"/>
      <c r="ZT124" s="11"/>
      <c r="ZU124" s="11"/>
      <c r="ZV124" s="11"/>
      <c r="ZW124" s="11"/>
      <c r="ZX124" s="11"/>
      <c r="ZY124" s="11"/>
      <c r="ZZ124" s="11"/>
      <c r="AAA124" s="11"/>
      <c r="AAB124" s="11"/>
      <c r="AAC124" s="11"/>
      <c r="AAD124" s="11"/>
      <c r="AAE124" s="11"/>
      <c r="AAF124" s="11"/>
      <c r="AAG124" s="11"/>
      <c r="AAH124" s="11"/>
      <c r="AAI124" s="11"/>
      <c r="AAJ124" s="11"/>
      <c r="AAK124" s="11"/>
      <c r="AAL124" s="11"/>
      <c r="AAM124" s="11"/>
      <c r="AAN124" s="11"/>
      <c r="AAO124" s="11"/>
      <c r="AAP124" s="11"/>
      <c r="AAQ124" s="11"/>
      <c r="AAR124" s="11"/>
      <c r="AAS124" s="11"/>
      <c r="AAT124" s="11"/>
      <c r="AAU124" s="11"/>
      <c r="AAV124" s="11"/>
      <c r="AAW124" s="11"/>
      <c r="AAX124" s="11"/>
      <c r="AAY124" s="11"/>
      <c r="AAZ124" s="11"/>
      <c r="ABA124" s="11"/>
      <c r="ABB124" s="11"/>
      <c r="ABC124" s="11"/>
      <c r="ABD124" s="11"/>
      <c r="ABE124" s="11"/>
      <c r="ABF124" s="11"/>
      <c r="ABG124" s="11"/>
      <c r="ABH124" s="11"/>
      <c r="ABI124" s="11"/>
      <c r="ABJ124" s="11"/>
      <c r="ABK124" s="11"/>
      <c r="ABL124" s="11"/>
      <c r="ABM124" s="11"/>
      <c r="ABN124" s="11"/>
      <c r="ABO124" s="11"/>
      <c r="ABP124" s="11"/>
      <c r="ABQ124" s="11"/>
      <c r="ABR124" s="11"/>
      <c r="ABS124" s="11"/>
      <c r="ABT124" s="11"/>
      <c r="ABU124" s="11"/>
      <c r="ABV124" s="11"/>
      <c r="ABW124" s="11"/>
      <c r="ABX124" s="11"/>
      <c r="ABY124" s="11"/>
      <c r="ABZ124" s="11"/>
      <c r="ACA124" s="11"/>
      <c r="ACB124" s="11"/>
      <c r="ACC124" s="11"/>
      <c r="ACD124" s="11"/>
      <c r="ACE124" s="11"/>
      <c r="ACF124" s="11"/>
      <c r="ACG124" s="11"/>
      <c r="ACH124" s="11"/>
      <c r="ACI124" s="11"/>
      <c r="ACJ124" s="11"/>
      <c r="ACK124" s="11"/>
      <c r="ACL124" s="11"/>
      <c r="ACM124" s="11"/>
      <c r="ACN124" s="11"/>
      <c r="ACO124" s="11"/>
      <c r="ACP124" s="11"/>
      <c r="ACQ124" s="11"/>
      <c r="ACR124" s="11"/>
      <c r="ACS124" s="11"/>
      <c r="ACT124" s="11"/>
      <c r="ACU124" s="11"/>
      <c r="ACV124" s="11"/>
      <c r="ACW124" s="11"/>
      <c r="ACX124" s="11"/>
      <c r="ACY124" s="11"/>
      <c r="ACZ124" s="11"/>
      <c r="ADA124" s="11"/>
      <c r="ADB124" s="11"/>
      <c r="ADC124" s="11"/>
      <c r="ADD124" s="11"/>
      <c r="ADE124" s="11"/>
      <c r="ADF124" s="11"/>
      <c r="ADG124" s="11"/>
      <c r="ADH124" s="11"/>
      <c r="ADI124" s="11"/>
      <c r="ADJ124" s="11"/>
      <c r="ADK124" s="11"/>
      <c r="ADL124" s="11"/>
      <c r="ADM124" s="11"/>
      <c r="ADN124" s="11"/>
      <c r="ADO124" s="11"/>
      <c r="ADP124" s="11"/>
      <c r="ADQ124" s="11"/>
      <c r="ADR124" s="11"/>
      <c r="ADS124" s="11"/>
      <c r="ADT124" s="11"/>
      <c r="ADU124" s="11"/>
      <c r="ADV124" s="11"/>
      <c r="ADW124" s="11"/>
      <c r="ADX124" s="11"/>
      <c r="ADY124" s="11"/>
      <c r="ADZ124" s="11"/>
      <c r="AEA124" s="11"/>
      <c r="AEB124" s="11"/>
      <c r="AEC124" s="11"/>
      <c r="AED124" s="11"/>
      <c r="AEE124" s="11"/>
      <c r="AEF124" s="11"/>
      <c r="AEG124" s="11"/>
      <c r="AEH124" s="11"/>
      <c r="AEI124" s="11"/>
      <c r="AEJ124" s="11"/>
      <c r="AEK124" s="11"/>
      <c r="AEL124" s="11"/>
      <c r="AEM124" s="11"/>
      <c r="AEN124" s="11"/>
      <c r="AEO124" s="11"/>
      <c r="AEP124" s="11"/>
      <c r="AEQ124" s="11"/>
      <c r="AER124" s="11"/>
      <c r="AES124" s="11"/>
      <c r="AET124" s="11"/>
      <c r="AEU124" s="11"/>
      <c r="AEV124" s="11"/>
      <c r="AEW124" s="11"/>
      <c r="AEX124" s="11"/>
      <c r="AEY124" s="11"/>
      <c r="AEZ124" s="11"/>
      <c r="AFA124" s="11"/>
      <c r="AFB124" s="11"/>
      <c r="AFC124" s="11"/>
      <c r="AFD124" s="11"/>
      <c r="AFE124" s="11"/>
      <c r="AFF124" s="11"/>
      <c r="AFG124" s="11"/>
      <c r="AFH124" s="11"/>
      <c r="AFI124" s="11"/>
      <c r="AFJ124" s="11"/>
      <c r="AFK124" s="11"/>
      <c r="AFL124" s="11"/>
      <c r="AFM124" s="11"/>
      <c r="AFN124" s="11"/>
      <c r="AFO124" s="11"/>
      <c r="AFP124" s="11"/>
      <c r="AFQ124" s="11"/>
      <c r="AFR124" s="11"/>
      <c r="AFS124" s="11"/>
      <c r="AFT124" s="11"/>
      <c r="AFU124" s="11"/>
      <c r="AFV124" s="11"/>
      <c r="AFW124" s="11"/>
      <c r="AFX124" s="11"/>
      <c r="AFY124" s="11"/>
      <c r="AFZ124" s="11"/>
      <c r="AGA124" s="11"/>
      <c r="AGB124" s="11"/>
      <c r="AGC124" s="11"/>
      <c r="AGD124" s="11"/>
      <c r="AGE124" s="11"/>
      <c r="AGF124" s="11"/>
      <c r="AGG124" s="11"/>
      <c r="AGH124" s="11"/>
      <c r="AGI124" s="11"/>
      <c r="AGJ124" s="11"/>
      <c r="AGK124" s="11"/>
      <c r="AGL124" s="11"/>
      <c r="AGM124" s="11"/>
      <c r="AGN124" s="11"/>
      <c r="AGO124" s="11"/>
      <c r="AGP124" s="11"/>
      <c r="AGQ124" s="11"/>
      <c r="AGR124" s="11"/>
      <c r="AGS124" s="11"/>
      <c r="AGT124" s="11"/>
      <c r="AGU124" s="11"/>
      <c r="AGV124" s="11"/>
      <c r="AGW124" s="11"/>
      <c r="AGX124" s="11"/>
      <c r="AGY124" s="11"/>
      <c r="AGZ124" s="11"/>
      <c r="AHA124" s="11"/>
      <c r="AHB124" s="11"/>
      <c r="AHC124" s="11"/>
      <c r="AHD124" s="11"/>
      <c r="AHE124" s="11"/>
      <c r="AHF124" s="11"/>
      <c r="AHG124" s="11"/>
      <c r="AHH124" s="11"/>
      <c r="AHI124" s="11"/>
      <c r="AHJ124" s="11"/>
      <c r="AHK124" s="11"/>
      <c r="AHL124" s="11"/>
      <c r="AHM124" s="11"/>
      <c r="AHN124" s="11"/>
      <c r="AHO124" s="11"/>
      <c r="AHP124" s="11"/>
      <c r="AHQ124" s="11"/>
      <c r="AHR124" s="11"/>
      <c r="AHS124" s="11"/>
      <c r="AHT124" s="11"/>
      <c r="AHU124" s="11"/>
      <c r="AHV124" s="11"/>
      <c r="AHW124" s="11"/>
      <c r="AHX124" s="11"/>
      <c r="AHY124" s="11"/>
      <c r="AHZ124" s="11"/>
      <c r="AIA124" s="11"/>
      <c r="AIB124" s="11"/>
      <c r="AIC124" s="11"/>
      <c r="AID124" s="11"/>
      <c r="AIE124" s="11"/>
      <c r="AIF124" s="11"/>
      <c r="AIG124" s="11"/>
      <c r="AIH124" s="11"/>
      <c r="AII124" s="11"/>
      <c r="AIJ124" s="11"/>
      <c r="AIK124" s="11"/>
      <c r="AIL124" s="11"/>
      <c r="AIM124" s="11"/>
      <c r="AIN124" s="11"/>
      <c r="AIO124" s="11"/>
      <c r="AIP124" s="11"/>
      <c r="AIQ124" s="11"/>
      <c r="AIR124" s="11"/>
      <c r="AIS124" s="11"/>
      <c r="AIT124" s="11"/>
      <c r="AIU124" s="11"/>
      <c r="AIV124" s="11"/>
      <c r="AIW124" s="11"/>
      <c r="AIX124" s="11"/>
      <c r="AIY124" s="11"/>
      <c r="AIZ124" s="11"/>
      <c r="AJA124" s="11"/>
      <c r="AJB124" s="11"/>
      <c r="AJC124" s="11"/>
      <c r="AJD124" s="11"/>
      <c r="AJE124" s="11"/>
      <c r="AJF124" s="11"/>
      <c r="AJG124" s="11"/>
      <c r="AJH124" s="11"/>
      <c r="AJI124" s="11"/>
      <c r="AJJ124" s="11"/>
      <c r="AJK124" s="11"/>
      <c r="AJL124" s="11"/>
      <c r="AJM124" s="11"/>
      <c r="AJN124" s="11"/>
      <c r="AJO124" s="11"/>
      <c r="AJP124" s="11"/>
      <c r="AJQ124" s="11"/>
      <c r="AJR124" s="11"/>
      <c r="AJS124" s="11"/>
      <c r="AJT124" s="11"/>
      <c r="AJU124" s="11"/>
      <c r="AJV124" s="11"/>
      <c r="AJW124" s="11"/>
      <c r="AJX124" s="11"/>
      <c r="AJY124" s="11"/>
      <c r="AJZ124" s="11"/>
      <c r="AKA124" s="11"/>
      <c r="AKB124" s="11"/>
      <c r="AKC124" s="11"/>
      <c r="AKD124" s="11"/>
      <c r="AKE124" s="11"/>
      <c r="AKF124" s="11"/>
      <c r="AKG124" s="11"/>
      <c r="AKH124" s="11"/>
      <c r="AKI124" s="11"/>
      <c r="AKJ124" s="11"/>
      <c r="AKK124" s="11"/>
      <c r="AKL124" s="11"/>
      <c r="AKM124" s="11"/>
      <c r="AKN124" s="11"/>
      <c r="AKO124" s="11"/>
      <c r="AKP124" s="11"/>
      <c r="AKQ124" s="11"/>
      <c r="AKR124" s="11"/>
      <c r="AKS124" s="11"/>
      <c r="AKT124" s="11"/>
      <c r="AKU124" s="11"/>
      <c r="AKV124" s="11"/>
      <c r="AKW124" s="11"/>
      <c r="AKX124" s="11"/>
      <c r="AKY124" s="11"/>
      <c r="AKZ124" s="11"/>
      <c r="ALA124" s="11"/>
      <c r="ALB124" s="11"/>
      <c r="ALC124" s="11"/>
      <c r="ALD124" s="11"/>
      <c r="ALE124" s="11"/>
      <c r="ALF124" s="11"/>
      <c r="ALG124" s="11"/>
      <c r="ALH124" s="11"/>
      <c r="ALI124" s="11"/>
      <c r="ALJ124" s="11"/>
      <c r="ALK124" s="11"/>
      <c r="ALL124" s="11"/>
      <c r="ALM124" s="11"/>
      <c r="ALN124" s="11"/>
      <c r="ALO124" s="11"/>
      <c r="ALP124" s="11"/>
      <c r="ALQ124" s="11"/>
      <c r="ALR124" s="11"/>
      <c r="ALS124" s="11"/>
      <c r="ALT124" s="11"/>
      <c r="ALU124" s="11"/>
      <c r="ALV124" s="11"/>
      <c r="ALW124" s="11"/>
      <c r="ALX124" s="11"/>
      <c r="ALY124" s="11"/>
    </row>
    <row r="125" spans="1:1013" ht="18" customHeight="1" x14ac:dyDescent="0.25">
      <c r="A125" s="241"/>
      <c r="B125" s="242"/>
      <c r="C125" s="241"/>
      <c r="D125" s="241"/>
      <c r="E125" s="241"/>
      <c r="F125" s="241"/>
      <c r="G125" s="241"/>
      <c r="H125" s="241"/>
      <c r="I125" s="243"/>
    </row>
    <row r="126" spans="1:1013" ht="18" customHeight="1" x14ac:dyDescent="0.25">
      <c r="A126" s="23" t="s">
        <v>15</v>
      </c>
      <c r="B126" s="23"/>
      <c r="C126" s="23"/>
      <c r="D126" s="23"/>
      <c r="E126" s="23"/>
      <c r="F126" s="23"/>
      <c r="G126" s="23"/>
      <c r="H126" s="23"/>
      <c r="I126" s="23"/>
    </row>
    <row r="127" spans="1:1013" ht="18" customHeight="1" x14ac:dyDescent="0.25">
      <c r="A127" s="6" t="s">
        <v>9</v>
      </c>
      <c r="B127" s="256" t="s">
        <v>10</v>
      </c>
      <c r="C127" s="6" t="s">
        <v>1</v>
      </c>
      <c r="D127" s="6" t="s">
        <v>2</v>
      </c>
      <c r="E127" s="6" t="s">
        <v>3</v>
      </c>
      <c r="F127" s="6" t="s">
        <v>5</v>
      </c>
      <c r="G127" s="6" t="s">
        <v>7</v>
      </c>
      <c r="H127" s="130"/>
      <c r="I127" s="6" t="s">
        <v>11</v>
      </c>
    </row>
    <row r="128" spans="1:1013" ht="18" customHeight="1" x14ac:dyDescent="0.25">
      <c r="A128" s="210">
        <v>1</v>
      </c>
      <c r="B128" s="211">
        <v>903</v>
      </c>
      <c r="C128" s="226">
        <f>IFERROR((VLOOKUP(B128,INSCRITOS!D:E,2,0)),"")</f>
        <v>100479</v>
      </c>
      <c r="D128" s="226" t="str">
        <f>IFERROR((VLOOKUP(B128,INSCRITOS!D:F,3,0)),"")</f>
        <v>INIC</v>
      </c>
      <c r="E128" s="227" t="str">
        <f>IFERROR((VLOOKUP(B128,INSCRITOS!D:G,4,0)),"")</f>
        <v>Rafael Santos</v>
      </c>
      <c r="F128" s="226" t="str">
        <f>IFERROR((VLOOKUP(B128,INSCRITOS!D:I,6,0)),"")</f>
        <v>M</v>
      </c>
      <c r="G128" s="227" t="str">
        <f>IFERROR((VLOOKUP(B128,INSCRITOS!D:K,8,0)),"")</f>
        <v>SFRAA TRIATLO</v>
      </c>
      <c r="H128" s="213">
        <f>IFERROR((VLOOKUP(B128,INSCRITOS!D:L,9,0)),"")</f>
        <v>0</v>
      </c>
      <c r="I128" s="214">
        <v>100</v>
      </c>
    </row>
    <row r="129" spans="1:9" ht="18" customHeight="1" x14ac:dyDescent="0.25">
      <c r="A129" s="210">
        <f t="shared" ref="A129:A160" si="4">+A128+1</f>
        <v>2</v>
      </c>
      <c r="B129" s="211">
        <v>113</v>
      </c>
      <c r="C129" s="226">
        <f>IFERROR((VLOOKUP(B129,INSCRITOS!D:E,2,0)),"")</f>
        <v>103261</v>
      </c>
      <c r="D129" s="226" t="str">
        <f>IFERROR((VLOOKUP(B129,INSCRITOS!D:F,3,0)),"")</f>
        <v>INIC</v>
      </c>
      <c r="E129" s="227" t="str">
        <f>IFERROR((VLOOKUP(B129,INSCRITOS!D:G,4,0)),"")</f>
        <v>Vasco Saraiva de Melo</v>
      </c>
      <c r="F129" s="226" t="str">
        <f>IFERROR((VLOOKUP(B129,INSCRITOS!D:I,6,0)),"")</f>
        <v>M</v>
      </c>
      <c r="G129" s="227" t="str">
        <f>IFERROR((VLOOKUP(B129,INSCRITOS!D:K,8,0)),"")</f>
        <v>SFRAA TRIATLO</v>
      </c>
      <c r="H129" s="213">
        <f>IFERROR((VLOOKUP(B129,INSCRITOS!D:L,9,0)),"")</f>
        <v>0</v>
      </c>
      <c r="I129" s="214">
        <v>99</v>
      </c>
    </row>
    <row r="130" spans="1:9" ht="18" customHeight="1" x14ac:dyDescent="0.25">
      <c r="A130" s="210">
        <f t="shared" si="4"/>
        <v>3</v>
      </c>
      <c r="B130" s="211">
        <v>621</v>
      </c>
      <c r="C130" s="226">
        <f>IFERROR((VLOOKUP(B130,INSCRITOS!D:E,2,0)),"")</f>
        <v>102921</v>
      </c>
      <c r="D130" s="226" t="str">
        <f>IFERROR((VLOOKUP(B130,INSCRITOS!D:F,3,0)),"")</f>
        <v>INIC</v>
      </c>
      <c r="E130" s="227" t="str">
        <f>IFERROR((VLOOKUP(B130,INSCRITOS!D:G,4,0)),"")</f>
        <v>Rodrigo Pissarra</v>
      </c>
      <c r="F130" s="226" t="str">
        <f>IFERROR((VLOOKUP(B130,INSCRITOS!D:I,6,0)),"")</f>
        <v>M</v>
      </c>
      <c r="G130" s="227" t="str">
        <f>IFERROR((VLOOKUP(B130,INSCRITOS!D:K,8,0)),"")</f>
        <v>Sport Lisboa e Benfica</v>
      </c>
      <c r="H130" s="213">
        <f>IFERROR((VLOOKUP(B130,INSCRITOS!D:L,9,0)),"")</f>
        <v>0</v>
      </c>
      <c r="I130" s="214">
        <v>98</v>
      </c>
    </row>
    <row r="131" spans="1:9" ht="18" customHeight="1" x14ac:dyDescent="0.25">
      <c r="A131" s="210">
        <f t="shared" si="4"/>
        <v>4</v>
      </c>
      <c r="B131" s="211">
        <v>1365</v>
      </c>
      <c r="C131" s="226">
        <f>IFERROR((VLOOKUP(B131,INSCRITOS!D:E,2,0)),"")</f>
        <v>105458</v>
      </c>
      <c r="D131" s="226" t="str">
        <f>IFERROR((VLOOKUP(B131,INSCRITOS!D:F,3,0)),"")</f>
        <v>INIC</v>
      </c>
      <c r="E131" s="227" t="str">
        <f>IFERROR((VLOOKUP(B131,INSCRITOS!D:G,4,0)),"")</f>
        <v>Pedro Vitorino</v>
      </c>
      <c r="F131" s="226" t="str">
        <f>IFERROR((VLOOKUP(B131,INSCRITOS!D:I,6,0)),"")</f>
        <v>M</v>
      </c>
      <c r="G131" s="227" t="str">
        <f>IFERROR((VLOOKUP(B131,INSCRITOS!D:K,8,0)),"")</f>
        <v>Alhandra Sporting Club</v>
      </c>
      <c r="H131" s="213">
        <f>IFERROR((VLOOKUP(B131,INSCRITOS!D:L,9,0)),"")</f>
        <v>0</v>
      </c>
      <c r="I131" s="214">
        <v>97</v>
      </c>
    </row>
    <row r="132" spans="1:9" ht="18" customHeight="1" x14ac:dyDescent="0.25">
      <c r="A132" s="210">
        <f t="shared" si="4"/>
        <v>5</v>
      </c>
      <c r="B132" s="211">
        <v>896</v>
      </c>
      <c r="C132" s="226">
        <f>IFERROR((VLOOKUP(B132,INSCRITOS!D:E,2,0)),"")</f>
        <v>104102</v>
      </c>
      <c r="D132" s="226" t="str">
        <f>IFERROR((VLOOKUP(B132,INSCRITOS!D:F,3,0)),"")</f>
        <v>INIC</v>
      </c>
      <c r="E132" s="227" t="str">
        <f>IFERROR((VLOOKUP(B132,INSCRITOS!D:G,4,0)),"")</f>
        <v>Alberto Fernandes</v>
      </c>
      <c r="F132" s="226" t="str">
        <f>IFERROR((VLOOKUP(B132,INSCRITOS!D:I,6,0)),"")</f>
        <v>M</v>
      </c>
      <c r="G132" s="227" t="str">
        <f>IFERROR((VLOOKUP(B132,INSCRITOS!D:K,8,0)),"")</f>
        <v>Peniche A. C.</v>
      </c>
      <c r="H132" s="213">
        <f>IFERROR((VLOOKUP(B132,INSCRITOS!D:L,9,0)),"")</f>
        <v>0</v>
      </c>
      <c r="I132" s="214">
        <v>96</v>
      </c>
    </row>
    <row r="133" spans="1:9" ht="18" customHeight="1" x14ac:dyDescent="0.25">
      <c r="A133" s="210">
        <f t="shared" si="4"/>
        <v>6</v>
      </c>
      <c r="B133" s="211">
        <v>112</v>
      </c>
      <c r="C133" s="226">
        <f>IFERROR((VLOOKUP(B133,INSCRITOS!D:E,2,0)),"")</f>
        <v>103260</v>
      </c>
      <c r="D133" s="226" t="str">
        <f>IFERROR((VLOOKUP(B133,INSCRITOS!D:F,3,0)),"")</f>
        <v>INIC</v>
      </c>
      <c r="E133" s="227" t="str">
        <f>IFERROR((VLOOKUP(B133,INSCRITOS!D:G,4,0)),"")</f>
        <v>Ricardo Costa</v>
      </c>
      <c r="F133" s="226" t="str">
        <f>IFERROR((VLOOKUP(B133,INSCRITOS!D:I,6,0)),"")</f>
        <v>M</v>
      </c>
      <c r="G133" s="227" t="str">
        <f>IFERROR((VLOOKUP(B133,INSCRITOS!D:K,8,0)),"")</f>
        <v>SFRAA TRIATLO</v>
      </c>
      <c r="H133" s="213">
        <f>IFERROR((VLOOKUP(B133,INSCRITOS!D:L,9,0)),"")</f>
        <v>0</v>
      </c>
      <c r="I133" s="214">
        <v>95</v>
      </c>
    </row>
    <row r="134" spans="1:9" ht="18" customHeight="1" x14ac:dyDescent="0.25">
      <c r="A134" s="210">
        <f t="shared" si="4"/>
        <v>7</v>
      </c>
      <c r="B134" s="211">
        <v>384</v>
      </c>
      <c r="C134" s="226">
        <f>IFERROR((VLOOKUP(B134,INSCRITOS!D:E,2,0)),"")</f>
        <v>103085</v>
      </c>
      <c r="D134" s="226" t="str">
        <f>IFERROR((VLOOKUP(B134,INSCRITOS!D:F,3,0)),"")</f>
        <v>INIC</v>
      </c>
      <c r="E134" s="227" t="str">
        <f>IFERROR((VLOOKUP(B134,INSCRITOS!D:G,4,0)),"")</f>
        <v>Martim Santos</v>
      </c>
      <c r="F134" s="226" t="str">
        <f>IFERROR((VLOOKUP(B134,INSCRITOS!D:I,6,0)),"")</f>
        <v>M</v>
      </c>
      <c r="G134" s="227" t="str">
        <f>IFERROR((VLOOKUP(B134,INSCRITOS!D:K,8,0)),"")</f>
        <v>Sport Lisboa e Benfica</v>
      </c>
      <c r="H134" s="213">
        <f>IFERROR((VLOOKUP(B134,INSCRITOS!D:L,9,0)),"")</f>
        <v>0</v>
      </c>
      <c r="I134" s="214">
        <v>94</v>
      </c>
    </row>
    <row r="135" spans="1:9" ht="18" customHeight="1" x14ac:dyDescent="0.25">
      <c r="A135" s="210">
        <f t="shared" si="4"/>
        <v>8</v>
      </c>
      <c r="B135" s="211">
        <v>807</v>
      </c>
      <c r="C135" s="226">
        <f>IFERROR((VLOOKUP(B135,INSCRITOS!D:E,2,0)),"")</f>
        <v>102957</v>
      </c>
      <c r="D135" s="226" t="str">
        <f>IFERROR((VLOOKUP(B135,INSCRITOS!D:F,3,0)),"")</f>
        <v>INIC</v>
      </c>
      <c r="E135" s="227" t="str">
        <f>IFERROR((VLOOKUP(B135,INSCRITOS!D:G,4,0)),"")</f>
        <v>Gonçalo Guimarães</v>
      </c>
      <c r="F135" s="226" t="str">
        <f>IFERROR((VLOOKUP(B135,INSCRITOS!D:I,6,0)),"")</f>
        <v>M</v>
      </c>
      <c r="G135" s="227" t="str">
        <f>IFERROR((VLOOKUP(B135,INSCRITOS!D:K,8,0)),"")</f>
        <v>Sporting Clube de Portugal</v>
      </c>
      <c r="H135" s="213">
        <f>IFERROR((VLOOKUP(B135,INSCRITOS!D:L,9,0)),"")</f>
        <v>0</v>
      </c>
      <c r="I135" s="214">
        <v>93</v>
      </c>
    </row>
    <row r="136" spans="1:9" ht="18" customHeight="1" x14ac:dyDescent="0.25">
      <c r="A136" s="210">
        <f t="shared" si="4"/>
        <v>9</v>
      </c>
      <c r="B136" s="211">
        <v>449</v>
      </c>
      <c r="C136" s="226">
        <f>IFERROR((VLOOKUP(B136,INSCRITOS!D:E,2,0)),"")</f>
        <v>105036</v>
      </c>
      <c r="D136" s="226" t="str">
        <f>IFERROR((VLOOKUP(B136,INSCRITOS!D:F,3,0)),"")</f>
        <v>INIC</v>
      </c>
      <c r="E136" s="227" t="str">
        <f>IFERROR((VLOOKUP(B136,INSCRITOS!D:G,4,0)),"")</f>
        <v>Guilherme Pita</v>
      </c>
      <c r="F136" s="226" t="str">
        <f>IFERROR((VLOOKUP(B136,INSCRITOS!D:I,6,0)),"")</f>
        <v>M</v>
      </c>
      <c r="G136" s="227" t="str">
        <f>IFERROR((VLOOKUP(B136,INSCRITOS!D:K,8,0)),"")</f>
        <v>SFRAA TRIATLO</v>
      </c>
      <c r="H136" s="213">
        <f>IFERROR((VLOOKUP(B136,INSCRITOS!D:L,9,0)),"")</f>
        <v>0</v>
      </c>
      <c r="I136" s="214">
        <v>92</v>
      </c>
    </row>
    <row r="137" spans="1:9" ht="18" customHeight="1" x14ac:dyDescent="0.25">
      <c r="A137" s="210">
        <f t="shared" si="4"/>
        <v>10</v>
      </c>
      <c r="B137" s="211">
        <v>1088</v>
      </c>
      <c r="C137" s="226">
        <f>IFERROR((VLOOKUP(B137,INSCRITOS!D:E,2,0)),"")</f>
        <v>105874</v>
      </c>
      <c r="D137" s="226" t="str">
        <f>IFERROR((VLOOKUP(B137,INSCRITOS!D:F,3,0)),"")</f>
        <v>INIC</v>
      </c>
      <c r="E137" s="227" t="str">
        <f>IFERROR((VLOOKUP(B137,INSCRITOS!D:G,4,0)),"")</f>
        <v>Tomas Pais</v>
      </c>
      <c r="F137" s="226" t="str">
        <f>IFERROR((VLOOKUP(B137,INSCRITOS!D:I,6,0)),"")</f>
        <v>M</v>
      </c>
      <c r="G137" s="227" t="str">
        <f>IFERROR((VLOOKUP(B137,INSCRITOS!D:K,8,0)),"")</f>
        <v>SFRAA TRIATLO</v>
      </c>
      <c r="H137" s="213">
        <f>IFERROR((VLOOKUP(B137,INSCRITOS!D:L,9,0)),"")</f>
        <v>0</v>
      </c>
      <c r="I137" s="214">
        <v>91</v>
      </c>
    </row>
    <row r="138" spans="1:9" ht="18" customHeight="1" x14ac:dyDescent="0.25">
      <c r="A138" s="210">
        <f t="shared" si="4"/>
        <v>11</v>
      </c>
      <c r="B138" s="211">
        <v>1243</v>
      </c>
      <c r="C138" s="226">
        <f>IFERROR((VLOOKUP(B138,INSCRITOS!D:E,2,0)),"")</f>
        <v>106143</v>
      </c>
      <c r="D138" s="226" t="str">
        <f>IFERROR((VLOOKUP(B138,INSCRITOS!D:F,3,0)),"")</f>
        <v>INIC</v>
      </c>
      <c r="E138" s="227" t="str">
        <f>IFERROR((VLOOKUP(B138,INSCRITOS!D:G,4,0)),"")</f>
        <v>Mateus Pires</v>
      </c>
      <c r="F138" s="226" t="str">
        <f>IFERROR((VLOOKUP(B138,INSCRITOS!D:I,6,0)),"")</f>
        <v>M</v>
      </c>
      <c r="G138" s="227" t="str">
        <f>IFERROR((VLOOKUP(B138,INSCRITOS!D:K,8,0)),"")</f>
        <v>SFRAA TRIATLO</v>
      </c>
      <c r="H138" s="213">
        <f>IFERROR((VLOOKUP(B138,INSCRITOS!D:L,9,0)),"")</f>
        <v>0</v>
      </c>
      <c r="I138" s="214">
        <v>90</v>
      </c>
    </row>
    <row r="139" spans="1:9" ht="18" customHeight="1" x14ac:dyDescent="0.25">
      <c r="A139" s="210">
        <f t="shared" si="4"/>
        <v>12</v>
      </c>
      <c r="B139" s="211">
        <v>1237</v>
      </c>
      <c r="C139" s="226">
        <f>IFERROR((VLOOKUP(B139,INSCRITOS!D:E,2,0)),"")</f>
        <v>106137</v>
      </c>
      <c r="D139" s="226" t="str">
        <f>IFERROR((VLOOKUP(B139,INSCRITOS!D:F,3,0)),"")</f>
        <v>INIC</v>
      </c>
      <c r="E139" s="227" t="str">
        <f>IFERROR((VLOOKUP(B139,INSCRITOS!D:G,4,0)),"")</f>
        <v>Afonso Carvalho</v>
      </c>
      <c r="F139" s="226" t="str">
        <f>IFERROR((VLOOKUP(B139,INSCRITOS!D:I,6,0)),"")</f>
        <v>M</v>
      </c>
      <c r="G139" s="227" t="str">
        <f>IFERROR((VLOOKUP(B139,INSCRITOS!D:K,8,0)),"")</f>
        <v>SFRAA TRIATLO</v>
      </c>
      <c r="H139" s="213">
        <f>IFERROR((VLOOKUP(B139,INSCRITOS!D:L,9,0)),"")</f>
        <v>0</v>
      </c>
      <c r="I139" s="214">
        <v>89</v>
      </c>
    </row>
    <row r="140" spans="1:9" ht="18" customHeight="1" x14ac:dyDescent="0.25">
      <c r="A140" s="210">
        <f t="shared" si="4"/>
        <v>13</v>
      </c>
      <c r="B140" s="211">
        <v>918</v>
      </c>
      <c r="C140" s="226">
        <f>IFERROR((VLOOKUP(B140,INSCRITOS!D:E,2,0)),"")</f>
        <v>104684</v>
      </c>
      <c r="D140" s="226" t="str">
        <f>IFERROR((VLOOKUP(B140,INSCRITOS!D:F,3,0)),"")</f>
        <v>INIC</v>
      </c>
      <c r="E140" s="227" t="str">
        <f>IFERROR((VLOOKUP(B140,INSCRITOS!D:G,4,0)),"")</f>
        <v>Duarte Fernandes</v>
      </c>
      <c r="F140" s="226" t="str">
        <f>IFERROR((VLOOKUP(B140,INSCRITOS!D:I,6,0)),"")</f>
        <v>M</v>
      </c>
      <c r="G140" s="227" t="str">
        <f>IFERROR((VLOOKUP(B140,INSCRITOS!D:K,8,0)),"")</f>
        <v>Alhandra Sporting Club</v>
      </c>
      <c r="H140" s="213">
        <f>IFERROR((VLOOKUP(B140,INSCRITOS!D:L,9,0)),"")</f>
        <v>0</v>
      </c>
      <c r="I140" s="214">
        <v>88</v>
      </c>
    </row>
    <row r="141" spans="1:9" ht="18" customHeight="1" x14ac:dyDescent="0.25">
      <c r="A141" s="210">
        <f t="shared" si="4"/>
        <v>14</v>
      </c>
      <c r="B141" s="211">
        <v>1060</v>
      </c>
      <c r="C141" s="226">
        <f>IFERROR((VLOOKUP(B141,INSCRITOS!D:E,2,0)),"")</f>
        <v>105811</v>
      </c>
      <c r="D141" s="226" t="str">
        <f>IFERROR((VLOOKUP(B141,INSCRITOS!D:F,3,0)),"")</f>
        <v>INIC</v>
      </c>
      <c r="E141" s="227" t="str">
        <f>IFERROR((VLOOKUP(B141,INSCRITOS!D:G,4,0)),"")</f>
        <v>João Ribeiro</v>
      </c>
      <c r="F141" s="226" t="str">
        <f>IFERROR((VLOOKUP(B141,INSCRITOS!D:I,6,0)),"")</f>
        <v>M</v>
      </c>
      <c r="G141" s="227" t="str">
        <f>IFERROR((VLOOKUP(B141,INSCRITOS!D:K,8,0)),"")</f>
        <v>SFRAA TRIATLO</v>
      </c>
      <c r="H141" s="213">
        <f>IFERROR((VLOOKUP(B141,INSCRITOS!D:L,9,0)),"")</f>
        <v>0</v>
      </c>
      <c r="I141" s="214">
        <v>87</v>
      </c>
    </row>
    <row r="142" spans="1:9" ht="18" customHeight="1" x14ac:dyDescent="0.25">
      <c r="A142" s="210">
        <f t="shared" si="4"/>
        <v>15</v>
      </c>
      <c r="B142" s="211">
        <v>438</v>
      </c>
      <c r="C142" s="226">
        <f>IFERROR((VLOOKUP(B142,INSCRITOS!D:E,2,0)),"")</f>
        <v>103803</v>
      </c>
      <c r="D142" s="226" t="str">
        <f>IFERROR((VLOOKUP(B142,INSCRITOS!D:F,3,0)),"")</f>
        <v>INIC</v>
      </c>
      <c r="E142" s="227" t="str">
        <f>IFERROR((VLOOKUP(B142,INSCRITOS!D:G,4,0)),"")</f>
        <v>Afonso Ferreira</v>
      </c>
      <c r="F142" s="226" t="str">
        <f>IFERROR((VLOOKUP(B142,INSCRITOS!D:I,6,0)),"")</f>
        <v>M</v>
      </c>
      <c r="G142" s="227" t="str">
        <f>IFERROR((VLOOKUP(B142,INSCRITOS!D:K,8,0)),"")</f>
        <v>Sport Lisboa e Benfica</v>
      </c>
      <c r="H142" s="213">
        <f>IFERROR((VLOOKUP(B142,INSCRITOS!D:L,9,0)),"")</f>
        <v>0</v>
      </c>
      <c r="I142" s="214">
        <v>86</v>
      </c>
    </row>
    <row r="143" spans="1:9" ht="18" customHeight="1" x14ac:dyDescent="0.25">
      <c r="A143" s="210">
        <f t="shared" si="4"/>
        <v>16</v>
      </c>
      <c r="B143" s="211">
        <v>716</v>
      </c>
      <c r="C143" s="226">
        <f>IFERROR((VLOOKUP(B143,INSCRITOS!D:E,2,0)),"")</f>
        <v>102969</v>
      </c>
      <c r="D143" s="226" t="str">
        <f>IFERROR((VLOOKUP(B143,INSCRITOS!D:F,3,0)),"")</f>
        <v>INIC</v>
      </c>
      <c r="E143" s="227" t="str">
        <f>IFERROR((VLOOKUP(B143,INSCRITOS!D:G,4,0)),"")</f>
        <v>Bernardo Mendes</v>
      </c>
      <c r="F143" s="226" t="str">
        <f>IFERROR((VLOOKUP(B143,INSCRITOS!D:I,6,0)),"")</f>
        <v>M</v>
      </c>
      <c r="G143" s="227" t="str">
        <f>IFERROR((VLOOKUP(B143,INSCRITOS!D:K,8,0)),"")</f>
        <v>Sport Lisboa e Benfica</v>
      </c>
      <c r="H143" s="213">
        <f>IFERROR((VLOOKUP(B143,INSCRITOS!D:L,9,0)),"")</f>
        <v>0</v>
      </c>
      <c r="I143" s="214">
        <v>85</v>
      </c>
    </row>
    <row r="144" spans="1:9" ht="18" customHeight="1" x14ac:dyDescent="0.25">
      <c r="A144" s="210">
        <f t="shared" si="4"/>
        <v>17</v>
      </c>
      <c r="B144" s="211">
        <v>874</v>
      </c>
      <c r="C144" s="226">
        <f>IFERROR((VLOOKUP(B144,INSCRITOS!D:E,2,0)),"")</f>
        <v>102511</v>
      </c>
      <c r="D144" s="226" t="str">
        <f>IFERROR((VLOOKUP(B144,INSCRITOS!D:F,3,0)),"")</f>
        <v>INIC</v>
      </c>
      <c r="E144" s="227" t="str">
        <f>IFERROR((VLOOKUP(B144,INSCRITOS!D:G,4,0)),"")</f>
        <v>Arthur Torres</v>
      </c>
      <c r="F144" s="226" t="str">
        <f>IFERROR((VLOOKUP(B144,INSCRITOS!D:I,6,0)),"")</f>
        <v>M</v>
      </c>
      <c r="G144" s="227" t="str">
        <f>IFERROR((VLOOKUP(B144,INSCRITOS!D:K,8,0)),"")</f>
        <v>Outsystems Olímpico de Oeiras</v>
      </c>
      <c r="H144" s="213">
        <f>IFERROR((VLOOKUP(B144,INSCRITOS!D:L,9,0)),"")</f>
        <v>0</v>
      </c>
      <c r="I144" s="214">
        <v>84</v>
      </c>
    </row>
    <row r="145" spans="1:9" ht="18" customHeight="1" x14ac:dyDescent="0.25">
      <c r="A145" s="210">
        <f t="shared" si="4"/>
        <v>18</v>
      </c>
      <c r="B145" s="211">
        <v>146</v>
      </c>
      <c r="C145" s="226">
        <f>IFERROR((VLOOKUP(B145,INSCRITOS!D:E,2,0)),"")</f>
        <v>104765</v>
      </c>
      <c r="D145" s="226" t="str">
        <f>IFERROR((VLOOKUP(B145,INSCRITOS!D:F,3,0)),"")</f>
        <v>INIC</v>
      </c>
      <c r="E145" s="227" t="str">
        <f>IFERROR((VLOOKUP(B145,INSCRITOS!D:G,4,0)),"")</f>
        <v>Afonso José Fernandes</v>
      </c>
      <c r="F145" s="226" t="str">
        <f>IFERROR((VLOOKUP(B145,INSCRITOS!D:I,6,0)),"")</f>
        <v>M</v>
      </c>
      <c r="G145" s="227" t="str">
        <f>IFERROR((VLOOKUP(B145,INSCRITOS!D:K,8,0)),"")</f>
        <v>CNATRIL Triatlo</v>
      </c>
      <c r="H145" s="213">
        <f>IFERROR((VLOOKUP(B145,INSCRITOS!D:L,9,0)),"")</f>
        <v>0</v>
      </c>
      <c r="I145" s="214">
        <v>83</v>
      </c>
    </row>
    <row r="146" spans="1:9" ht="18" customHeight="1" x14ac:dyDescent="0.25">
      <c r="A146" s="210">
        <f t="shared" si="4"/>
        <v>19</v>
      </c>
      <c r="B146" s="211">
        <v>399</v>
      </c>
      <c r="C146" s="226">
        <f>IFERROR((VLOOKUP(B146,INSCRITOS!D:E,2,0)),"")</f>
        <v>100665</v>
      </c>
      <c r="D146" s="226" t="str">
        <f>IFERROR((VLOOKUP(B146,INSCRITOS!D:F,3,0)),"")</f>
        <v>INIC</v>
      </c>
      <c r="E146" s="227" t="str">
        <f>IFERROR((VLOOKUP(B146,INSCRITOS!D:G,4,0)),"")</f>
        <v>Francisco Cardeira</v>
      </c>
      <c r="F146" s="226" t="str">
        <f>IFERROR((VLOOKUP(B146,INSCRITOS!D:I,6,0)),"")</f>
        <v>M</v>
      </c>
      <c r="G146" s="227" t="str">
        <f>IFERROR((VLOOKUP(B146,INSCRITOS!D:K,8,0)),"")</f>
        <v>Alhandra Sporting Club</v>
      </c>
      <c r="H146" s="213">
        <f>IFERROR((VLOOKUP(B146,INSCRITOS!D:L,9,0)),"")</f>
        <v>0</v>
      </c>
      <c r="I146" s="214">
        <v>82</v>
      </c>
    </row>
    <row r="147" spans="1:9" ht="18" customHeight="1" x14ac:dyDescent="0.25">
      <c r="A147" s="210">
        <f t="shared" si="4"/>
        <v>20</v>
      </c>
      <c r="B147" s="211">
        <v>443</v>
      </c>
      <c r="C147" s="226">
        <f>IFERROR((VLOOKUP(B147,INSCRITOS!D:E,2,0)),"")</f>
        <v>105033</v>
      </c>
      <c r="D147" s="226" t="str">
        <f>IFERROR((VLOOKUP(B147,INSCRITOS!D:F,3,0)),"")</f>
        <v>INIC</v>
      </c>
      <c r="E147" s="227" t="str">
        <f>IFERROR((VLOOKUP(B147,INSCRITOS!D:G,4,0)),"")</f>
        <v>José Ferreira</v>
      </c>
      <c r="F147" s="226" t="str">
        <f>IFERROR((VLOOKUP(B147,INSCRITOS!D:I,6,0)),"")</f>
        <v>M</v>
      </c>
      <c r="G147" s="227" t="str">
        <f>IFERROR((VLOOKUP(B147,INSCRITOS!D:K,8,0)),"")</f>
        <v>Sporting Clube de Portugal</v>
      </c>
      <c r="H147" s="213">
        <f>IFERROR((VLOOKUP(B147,INSCRITOS!D:L,9,0)),"")</f>
        <v>0</v>
      </c>
      <c r="I147" s="214">
        <v>81</v>
      </c>
    </row>
    <row r="148" spans="1:9" ht="18" customHeight="1" x14ac:dyDescent="0.25">
      <c r="A148" s="210">
        <f t="shared" si="4"/>
        <v>21</v>
      </c>
      <c r="B148" s="211">
        <v>316</v>
      </c>
      <c r="C148" s="226">
        <f>IFERROR((VLOOKUP(B148,INSCRITOS!D:E,2,0)),"")</f>
        <v>102030</v>
      </c>
      <c r="D148" s="226" t="str">
        <f>IFERROR((VLOOKUP(B148,INSCRITOS!D:F,3,0)),"")</f>
        <v>INIC</v>
      </c>
      <c r="E148" s="227" t="str">
        <f>IFERROR((VLOOKUP(B148,INSCRITOS!D:G,4,0)),"")</f>
        <v>Rodrigo Neves</v>
      </c>
      <c r="F148" s="226" t="str">
        <f>IFERROR((VLOOKUP(B148,INSCRITOS!D:I,6,0)),"")</f>
        <v>M</v>
      </c>
      <c r="G148" s="227" t="str">
        <f>IFERROR((VLOOKUP(B148,INSCRITOS!D:K,8,0)),"")</f>
        <v>Sporting Clube de Portugal</v>
      </c>
      <c r="H148" s="213">
        <f>IFERROR((VLOOKUP(B148,INSCRITOS!D:L,9,0)),"")</f>
        <v>0</v>
      </c>
      <c r="I148" s="214">
        <v>80</v>
      </c>
    </row>
    <row r="149" spans="1:9" ht="18" customHeight="1" x14ac:dyDescent="0.25">
      <c r="A149" s="210">
        <f t="shared" si="4"/>
        <v>22</v>
      </c>
      <c r="B149" s="211">
        <v>518</v>
      </c>
      <c r="C149" s="226">
        <f>IFERROR((VLOOKUP(B149,INSCRITOS!D:E,2,0)),"")</f>
        <v>103565</v>
      </c>
      <c r="D149" s="226" t="str">
        <f>IFERROR((VLOOKUP(B149,INSCRITOS!D:F,3,0)),"")</f>
        <v>INIC</v>
      </c>
      <c r="E149" s="227" t="str">
        <f>IFERROR((VLOOKUP(B149,INSCRITOS!D:G,4,0)),"")</f>
        <v>David Fonseca</v>
      </c>
      <c r="F149" s="226" t="str">
        <f>IFERROR((VLOOKUP(B149,INSCRITOS!D:I,6,0)),"")</f>
        <v>M</v>
      </c>
      <c r="G149" s="227" t="str">
        <f>IFERROR((VLOOKUP(B149,INSCRITOS!D:K,8,0)),"")</f>
        <v>CCDSintrense</v>
      </c>
      <c r="H149" s="213">
        <f>IFERROR((VLOOKUP(B149,INSCRITOS!D:L,9,0)),"")</f>
        <v>0</v>
      </c>
      <c r="I149" s="214">
        <v>79</v>
      </c>
    </row>
    <row r="150" spans="1:9" ht="18" customHeight="1" x14ac:dyDescent="0.25">
      <c r="A150" s="210">
        <f t="shared" si="4"/>
        <v>23</v>
      </c>
      <c r="B150" s="211">
        <v>1240</v>
      </c>
      <c r="C150" s="226">
        <f>IFERROR((VLOOKUP(B150,INSCRITOS!D:E,2,0)),"")</f>
        <v>106140</v>
      </c>
      <c r="D150" s="226" t="str">
        <f>IFERROR((VLOOKUP(B150,INSCRITOS!D:F,3,0)),"")</f>
        <v>INIC</v>
      </c>
      <c r="E150" s="227" t="str">
        <f>IFERROR((VLOOKUP(B150,INSCRITOS!D:G,4,0)),"")</f>
        <v>Tiago Carvalho</v>
      </c>
      <c r="F150" s="226" t="str">
        <f>IFERROR((VLOOKUP(B150,INSCRITOS!D:I,6,0)),"")</f>
        <v>M</v>
      </c>
      <c r="G150" s="227" t="str">
        <f>IFERROR((VLOOKUP(B150,INSCRITOS!D:K,8,0)),"")</f>
        <v>SFRAA TRIATLO</v>
      </c>
      <c r="H150" s="213">
        <f>IFERROR((VLOOKUP(B150,INSCRITOS!D:L,9,0)),"")</f>
        <v>0</v>
      </c>
      <c r="I150" s="214">
        <v>78</v>
      </c>
    </row>
    <row r="151" spans="1:9" ht="18" customHeight="1" x14ac:dyDescent="0.25">
      <c r="A151" s="210">
        <f t="shared" si="4"/>
        <v>24</v>
      </c>
      <c r="B151" s="211">
        <v>687</v>
      </c>
      <c r="C151" s="226">
        <f>IFERROR((VLOOKUP(B151,INSCRITOS!D:E,2,0)),"")</f>
        <v>104530</v>
      </c>
      <c r="D151" s="226" t="str">
        <f>IFERROR((VLOOKUP(B151,INSCRITOS!D:F,3,0)),"")</f>
        <v>INIC</v>
      </c>
      <c r="E151" s="227" t="str">
        <f>IFERROR((VLOOKUP(B151,INSCRITOS!D:G,4,0)),"")</f>
        <v>Gonçalo Almeida</v>
      </c>
      <c r="F151" s="226" t="str">
        <f>IFERROR((VLOOKUP(B151,INSCRITOS!D:I,6,0)),"")</f>
        <v>M</v>
      </c>
      <c r="G151" s="227" t="str">
        <f>IFERROR((VLOOKUP(B151,INSCRITOS!D:K,8,0)),"")</f>
        <v>CCDSintrense</v>
      </c>
      <c r="H151" s="213">
        <f>IFERROR((VLOOKUP(B151,INSCRITOS!D:L,9,0)),"")</f>
        <v>0</v>
      </c>
      <c r="I151" s="214">
        <v>77</v>
      </c>
    </row>
    <row r="152" spans="1:9" ht="18" customHeight="1" x14ac:dyDescent="0.25">
      <c r="A152" s="210">
        <f t="shared" si="4"/>
        <v>25</v>
      </c>
      <c r="B152" s="211">
        <v>439</v>
      </c>
      <c r="C152" s="226">
        <f>IFERROR((VLOOKUP(B152,INSCRITOS!D:E,2,0)),"")</f>
        <v>105032</v>
      </c>
      <c r="D152" s="226" t="str">
        <f>IFERROR((VLOOKUP(B152,INSCRITOS!D:F,3,0)),"")</f>
        <v>INIC</v>
      </c>
      <c r="E152" s="227" t="str">
        <f>IFERROR((VLOOKUP(B152,INSCRITOS!D:G,4,0)),"")</f>
        <v>Afonso Ferreira</v>
      </c>
      <c r="F152" s="226" t="str">
        <f>IFERROR((VLOOKUP(B152,INSCRITOS!D:I,6,0)),"")</f>
        <v>M</v>
      </c>
      <c r="G152" s="227" t="str">
        <f>IFERROR((VLOOKUP(B152,INSCRITOS!D:K,8,0)),"")</f>
        <v>Sporting Clube de Portugal</v>
      </c>
      <c r="H152" s="213">
        <f>IFERROR((VLOOKUP(B152,INSCRITOS!D:L,9,0)),"")</f>
        <v>0</v>
      </c>
      <c r="I152" s="214">
        <v>76</v>
      </c>
    </row>
    <row r="153" spans="1:9" ht="18" customHeight="1" x14ac:dyDescent="0.25">
      <c r="A153" s="210">
        <f t="shared" si="4"/>
        <v>26</v>
      </c>
      <c r="B153" s="211">
        <v>283</v>
      </c>
      <c r="C153" s="226">
        <f>IFERROR((VLOOKUP(B153,INSCRITOS!D:E,2,0)),"")</f>
        <v>103369</v>
      </c>
      <c r="D153" s="226" t="str">
        <f>IFERROR((VLOOKUP(B153,INSCRITOS!D:F,3,0)),"")</f>
        <v>INIC</v>
      </c>
      <c r="E153" s="227" t="str">
        <f>IFERROR((VLOOKUP(B153,INSCRITOS!D:G,4,0)),"")</f>
        <v>Joao Vaz</v>
      </c>
      <c r="F153" s="226" t="str">
        <f>IFERROR((VLOOKUP(B153,INSCRITOS!D:I,6,0)),"")</f>
        <v>M</v>
      </c>
      <c r="G153" s="227" t="str">
        <f>IFERROR((VLOOKUP(B153,INSCRITOS!D:K,8,0)),"")</f>
        <v>Clube de Natação da Amadora</v>
      </c>
      <c r="H153" s="213">
        <f>IFERROR((VLOOKUP(B153,INSCRITOS!D:L,9,0)),"")</f>
        <v>0</v>
      </c>
      <c r="I153" s="214">
        <v>75</v>
      </c>
    </row>
    <row r="154" spans="1:9" ht="18" customHeight="1" x14ac:dyDescent="0.25">
      <c r="A154" s="210">
        <f t="shared" si="4"/>
        <v>27</v>
      </c>
      <c r="B154" s="211">
        <v>410</v>
      </c>
      <c r="C154" s="226">
        <f>IFERROR((VLOOKUP(B154,INSCRITOS!D:E,2,0)),"")</f>
        <v>102767</v>
      </c>
      <c r="D154" s="226" t="str">
        <f>IFERROR((VLOOKUP(B154,INSCRITOS!D:F,3,0)),"")</f>
        <v>INIC</v>
      </c>
      <c r="E154" s="227" t="str">
        <f>IFERROR((VLOOKUP(B154,INSCRITOS!D:G,4,0)),"")</f>
        <v>Cristovão Domingos</v>
      </c>
      <c r="F154" s="226" t="str">
        <f>IFERROR((VLOOKUP(B154,INSCRITOS!D:I,6,0)),"")</f>
        <v>M</v>
      </c>
      <c r="G154" s="227" t="str">
        <f>IFERROR((VLOOKUP(B154,INSCRITOS!D:K,8,0)),"")</f>
        <v>Clube de Natação da Amadora</v>
      </c>
      <c r="H154" s="213">
        <f>IFERROR((VLOOKUP(B154,INSCRITOS!D:L,9,0)),"")</f>
        <v>0</v>
      </c>
      <c r="I154" s="214">
        <v>74</v>
      </c>
    </row>
    <row r="155" spans="1:9" ht="18" customHeight="1" x14ac:dyDescent="0.25">
      <c r="A155" s="210">
        <f t="shared" si="4"/>
        <v>28</v>
      </c>
      <c r="B155" s="211">
        <v>194</v>
      </c>
      <c r="C155" s="226">
        <f>IFERROR((VLOOKUP(B155,INSCRITOS!D:E,2,0)),"")</f>
        <v>104182</v>
      </c>
      <c r="D155" s="226" t="str">
        <f>IFERROR((VLOOKUP(B155,INSCRITOS!D:F,3,0)),"")</f>
        <v>INIC</v>
      </c>
      <c r="E155" s="227" t="str">
        <f>IFERROR((VLOOKUP(B155,INSCRITOS!D:G,4,0)),"")</f>
        <v>André Talento</v>
      </c>
      <c r="F155" s="226" t="str">
        <f>IFERROR((VLOOKUP(B155,INSCRITOS!D:I,6,0)),"")</f>
        <v>M</v>
      </c>
      <c r="G155" s="227" t="str">
        <f>IFERROR((VLOOKUP(B155,INSCRITOS!D:K,8,0)),"")</f>
        <v>GDR Manique de Cima</v>
      </c>
      <c r="H155" s="213">
        <f>IFERROR((VLOOKUP(B155,INSCRITOS!D:L,9,0)),"")</f>
        <v>0</v>
      </c>
      <c r="I155" s="214">
        <v>73</v>
      </c>
    </row>
    <row r="156" spans="1:9" ht="18" customHeight="1" x14ac:dyDescent="0.25">
      <c r="A156" s="210">
        <f t="shared" si="4"/>
        <v>29</v>
      </c>
      <c r="B156" s="211">
        <v>992</v>
      </c>
      <c r="C156" s="226">
        <f>IFERROR((VLOOKUP(B156,INSCRITOS!D:E,2,0)),"")</f>
        <v>102470</v>
      </c>
      <c r="D156" s="226" t="str">
        <f>IFERROR((VLOOKUP(B156,INSCRITOS!D:F,3,0)),"")</f>
        <v>INIC</v>
      </c>
      <c r="E156" s="227" t="str">
        <f>IFERROR((VLOOKUP(B156,INSCRITOS!D:G,4,0)),"")</f>
        <v>David Aleixo</v>
      </c>
      <c r="F156" s="226" t="str">
        <f>IFERROR((VLOOKUP(B156,INSCRITOS!D:I,6,0)),"")</f>
        <v>M</v>
      </c>
      <c r="G156" s="227" t="str">
        <f>IFERROR((VLOOKUP(B156,INSCRITOS!D:K,8,0)),"")</f>
        <v>Associação Naval Amorense</v>
      </c>
      <c r="H156" s="213">
        <f>IFERROR((VLOOKUP(B156,INSCRITOS!D:L,9,0)),"")</f>
        <v>0</v>
      </c>
      <c r="I156" s="214">
        <v>72</v>
      </c>
    </row>
    <row r="157" spans="1:9" ht="18" customHeight="1" x14ac:dyDescent="0.25">
      <c r="A157" s="210">
        <f t="shared" si="4"/>
        <v>30</v>
      </c>
      <c r="B157" s="211">
        <v>898</v>
      </c>
      <c r="C157" s="226">
        <f>IFERROR((VLOOKUP(B157,INSCRITOS!D:E,2,0)),"")</f>
        <v>103977</v>
      </c>
      <c r="D157" s="226" t="str">
        <f>IFERROR((VLOOKUP(B157,INSCRITOS!D:F,3,0)),"")</f>
        <v>INIC</v>
      </c>
      <c r="E157" s="227" t="str">
        <f>IFERROR((VLOOKUP(B157,INSCRITOS!D:G,4,0)),"")</f>
        <v>Afonso Pais de Almeida</v>
      </c>
      <c r="F157" s="226" t="str">
        <f>IFERROR((VLOOKUP(B157,INSCRITOS!D:I,6,0)),"")</f>
        <v>M</v>
      </c>
      <c r="G157" s="227" t="str">
        <f>IFERROR((VLOOKUP(B157,INSCRITOS!D:K,8,0)),"")</f>
        <v>Outsystems Olímpico de Oeiras</v>
      </c>
      <c r="H157" s="213">
        <f>IFERROR((VLOOKUP(B157,INSCRITOS!D:L,9,0)),"")</f>
        <v>0</v>
      </c>
      <c r="I157" s="214">
        <v>71</v>
      </c>
    </row>
    <row r="158" spans="1:9" ht="18" customHeight="1" x14ac:dyDescent="0.25">
      <c r="A158" s="210">
        <f t="shared" si="4"/>
        <v>31</v>
      </c>
      <c r="B158" s="211">
        <v>572</v>
      </c>
      <c r="C158" s="226">
        <f>IFERROR((VLOOKUP(B158,INSCRITOS!D:E,2,0)),"")</f>
        <v>103633</v>
      </c>
      <c r="D158" s="226" t="str">
        <f>IFERROR((VLOOKUP(B158,INSCRITOS!D:F,3,0)),"")</f>
        <v>INIC</v>
      </c>
      <c r="E158" s="227" t="str">
        <f>IFERROR((VLOOKUP(B158,INSCRITOS!D:G,4,0)),"")</f>
        <v>Tiago Orfão</v>
      </c>
      <c r="F158" s="226" t="str">
        <f>IFERROR((VLOOKUP(B158,INSCRITOS!D:I,6,0)),"")</f>
        <v>M</v>
      </c>
      <c r="G158" s="227" t="str">
        <f>IFERROR((VLOOKUP(B158,INSCRITOS!D:K,8,0)),"")</f>
        <v>Alhandra Sporting Club</v>
      </c>
      <c r="H158" s="213">
        <f>IFERROR((VLOOKUP(B158,INSCRITOS!D:L,9,0)),"")</f>
        <v>0</v>
      </c>
      <c r="I158" s="214">
        <v>70</v>
      </c>
    </row>
    <row r="159" spans="1:9" ht="18" customHeight="1" x14ac:dyDescent="0.25">
      <c r="A159" s="210">
        <f t="shared" si="4"/>
        <v>32</v>
      </c>
      <c r="B159" s="211">
        <v>405</v>
      </c>
      <c r="C159" s="226">
        <f>IFERROR((VLOOKUP(B159,INSCRITOS!D:E,2,0)),"")</f>
        <v>103109</v>
      </c>
      <c r="D159" s="226" t="str">
        <f>IFERROR((VLOOKUP(B159,INSCRITOS!D:F,3,0)),"")</f>
        <v>INIC</v>
      </c>
      <c r="E159" s="227" t="str">
        <f>IFERROR((VLOOKUP(B159,INSCRITOS!D:G,4,0)),"")</f>
        <v>Tomas Figueiredo</v>
      </c>
      <c r="F159" s="226" t="str">
        <f>IFERROR((VLOOKUP(B159,INSCRITOS!D:I,6,0)),"")</f>
        <v>M</v>
      </c>
      <c r="G159" s="227" t="str">
        <f>IFERROR((VLOOKUP(B159,INSCRITOS!D:K,8,0)),"")</f>
        <v>GDR Manique de Cima</v>
      </c>
      <c r="H159" s="213">
        <f>IFERROR((VLOOKUP(B159,INSCRITOS!D:L,9,0)),"")</f>
        <v>0</v>
      </c>
      <c r="I159" s="214">
        <v>69</v>
      </c>
    </row>
    <row r="160" spans="1:9" ht="18" customHeight="1" x14ac:dyDescent="0.25">
      <c r="A160" s="210">
        <f t="shared" si="4"/>
        <v>33</v>
      </c>
      <c r="B160" s="211">
        <v>748</v>
      </c>
      <c r="C160" s="226">
        <f>IFERROR((VLOOKUP(B160,INSCRITOS!D:E,2,0)),"")</f>
        <v>103002</v>
      </c>
      <c r="D160" s="226" t="str">
        <f>IFERROR((VLOOKUP(B160,INSCRITOS!D:F,3,0)),"")</f>
        <v>INIC</v>
      </c>
      <c r="E160" s="227" t="str">
        <f>IFERROR((VLOOKUP(B160,INSCRITOS!D:G,4,0)),"")</f>
        <v>Rafael Madeira</v>
      </c>
      <c r="F160" s="226" t="str">
        <f>IFERROR((VLOOKUP(B160,INSCRITOS!D:I,6,0)),"")</f>
        <v>M</v>
      </c>
      <c r="G160" s="227" t="str">
        <f>IFERROR((VLOOKUP(B160,INSCRITOS!D:K,8,0)),"")</f>
        <v>Sport Lisboa e Benfica</v>
      </c>
      <c r="H160" s="213">
        <f>IFERROR((VLOOKUP(B160,INSCRITOS!D:L,9,0)),"")</f>
        <v>0</v>
      </c>
      <c r="I160" s="214">
        <v>68</v>
      </c>
    </row>
    <row r="161" spans="1:9" ht="18" customHeight="1" x14ac:dyDescent="0.25">
      <c r="A161" s="210">
        <f t="shared" ref="A161:A178" si="5">+A160+1</f>
        <v>34</v>
      </c>
      <c r="B161" s="211">
        <v>786</v>
      </c>
      <c r="C161" s="226">
        <f>IFERROR((VLOOKUP(B161,INSCRITOS!D:E,2,0)),"")</f>
        <v>103095</v>
      </c>
      <c r="D161" s="226" t="str">
        <f>IFERROR((VLOOKUP(B161,INSCRITOS!D:F,3,0)),"")</f>
        <v>INIC</v>
      </c>
      <c r="E161" s="227" t="str">
        <f>IFERROR((VLOOKUP(B161,INSCRITOS!D:G,4,0)),"")</f>
        <v>Gustavo Coelho</v>
      </c>
      <c r="F161" s="226" t="str">
        <f>IFERROR((VLOOKUP(B161,INSCRITOS!D:I,6,0)),"")</f>
        <v>M</v>
      </c>
      <c r="G161" s="227" t="str">
        <f>IFERROR((VLOOKUP(B161,INSCRITOS!D:K,8,0)),"")</f>
        <v>Clube de Natação da Amadora</v>
      </c>
      <c r="H161" s="213">
        <f>IFERROR((VLOOKUP(B161,INSCRITOS!D:L,9,0)),"")</f>
        <v>0</v>
      </c>
      <c r="I161" s="214">
        <v>67</v>
      </c>
    </row>
    <row r="162" spans="1:9" ht="18" customHeight="1" x14ac:dyDescent="0.25">
      <c r="A162" s="210">
        <f t="shared" si="5"/>
        <v>35</v>
      </c>
      <c r="B162" s="211">
        <v>1122</v>
      </c>
      <c r="C162" s="226">
        <f>IFERROR((VLOOKUP(B162,INSCRITOS!D:E,2,0)),"")</f>
        <v>105921</v>
      </c>
      <c r="D162" s="226" t="str">
        <f>IFERROR((VLOOKUP(B162,INSCRITOS!D:F,3,0)),"")</f>
        <v>INIC</v>
      </c>
      <c r="E162" s="227" t="str">
        <f>IFERROR((VLOOKUP(B162,INSCRITOS!D:G,4,0)),"")</f>
        <v>Afonso Fonseca</v>
      </c>
      <c r="F162" s="226" t="str">
        <f>IFERROR((VLOOKUP(B162,INSCRITOS!D:I,6,0)),"")</f>
        <v>M</v>
      </c>
      <c r="G162" s="227" t="str">
        <f>IFERROR((VLOOKUP(B162,INSCRITOS!D:K,8,0)),"")</f>
        <v>Clube de Futebol Os Belenenses</v>
      </c>
      <c r="H162" s="213">
        <f>IFERROR((VLOOKUP(B162,INSCRITOS!D:L,9,0)),"")</f>
        <v>0</v>
      </c>
      <c r="I162" s="214">
        <v>66</v>
      </c>
    </row>
    <row r="163" spans="1:9" ht="18" customHeight="1" x14ac:dyDescent="0.25">
      <c r="A163" s="210">
        <f t="shared" si="5"/>
        <v>36</v>
      </c>
      <c r="B163" s="211">
        <v>349</v>
      </c>
      <c r="C163" s="226">
        <f>IFERROR((VLOOKUP(B163,INSCRITOS!D:E,2,0)),"")</f>
        <v>105010</v>
      </c>
      <c r="D163" s="226" t="str">
        <f>IFERROR((VLOOKUP(B163,INSCRITOS!D:F,3,0)),"")</f>
        <v>INIC</v>
      </c>
      <c r="E163" s="227" t="str">
        <f>IFERROR((VLOOKUP(B163,INSCRITOS!D:G,4,0)),"")</f>
        <v>Daniel Pacheco</v>
      </c>
      <c r="F163" s="226" t="str">
        <f>IFERROR((VLOOKUP(B163,INSCRITOS!D:I,6,0)),"")</f>
        <v>M</v>
      </c>
      <c r="G163" s="227" t="str">
        <f>IFERROR((VLOOKUP(B163,INSCRITOS!D:K,8,0)),"")</f>
        <v>SFRAA TRIATLO</v>
      </c>
      <c r="H163" s="213">
        <f>IFERROR((VLOOKUP(B163,INSCRITOS!D:L,9,0)),"")</f>
        <v>0</v>
      </c>
      <c r="I163" s="214">
        <v>65</v>
      </c>
    </row>
    <row r="164" spans="1:9" ht="18" customHeight="1" x14ac:dyDescent="0.25">
      <c r="A164" s="210">
        <f t="shared" si="5"/>
        <v>37</v>
      </c>
      <c r="B164" s="211">
        <v>1053</v>
      </c>
      <c r="C164" s="226">
        <f>IFERROR((VLOOKUP(B164,INSCRITOS!D:E,2,0)),"")</f>
        <v>105782</v>
      </c>
      <c r="D164" s="226" t="str">
        <f>IFERROR((VLOOKUP(B164,INSCRITOS!D:F,3,0)),"")</f>
        <v>INIC</v>
      </c>
      <c r="E164" s="227" t="str">
        <f>IFERROR((VLOOKUP(B164,INSCRITOS!D:G,4,0)),"")</f>
        <v xml:space="preserve">Martim Guarda </v>
      </c>
      <c r="F164" s="226" t="str">
        <f>IFERROR((VLOOKUP(B164,INSCRITOS!D:I,6,0)),"")</f>
        <v>M</v>
      </c>
      <c r="G164" s="227" t="str">
        <f>IFERROR((VLOOKUP(B164,INSCRITOS!D:K,8,0)),"")</f>
        <v>Sporting Clube de Portugal</v>
      </c>
      <c r="H164" s="213">
        <f>IFERROR((VLOOKUP(B164,INSCRITOS!D:L,9,0)),"")</f>
        <v>0</v>
      </c>
      <c r="I164" s="214">
        <v>64</v>
      </c>
    </row>
    <row r="165" spans="1:9" ht="18" customHeight="1" x14ac:dyDescent="0.25">
      <c r="A165" s="210">
        <f t="shared" si="5"/>
        <v>38</v>
      </c>
      <c r="B165" s="211">
        <v>315</v>
      </c>
      <c r="C165" s="226">
        <f>IFERROR((VLOOKUP(B165,INSCRITOS!D:E,2,0)),"")</f>
        <v>103399</v>
      </c>
      <c r="D165" s="226" t="str">
        <f>IFERROR((VLOOKUP(B165,INSCRITOS!D:F,3,0)),"")</f>
        <v>INIC</v>
      </c>
      <c r="E165" s="227" t="str">
        <f>IFERROR((VLOOKUP(B165,INSCRITOS!D:G,4,0)),"")</f>
        <v>Miguel Gonçalves</v>
      </c>
      <c r="F165" s="226" t="str">
        <f>IFERROR((VLOOKUP(B165,INSCRITOS!D:I,6,0)),"")</f>
        <v>M</v>
      </c>
      <c r="G165" s="227" t="str">
        <f>IFERROR((VLOOKUP(B165,INSCRITOS!D:K,8,0)),"")</f>
        <v>Outsystems Olímpico de Oeiras</v>
      </c>
      <c r="H165" s="213">
        <f>IFERROR((VLOOKUP(B165,INSCRITOS!D:L,9,0)),"")</f>
        <v>0</v>
      </c>
      <c r="I165" s="214">
        <v>63</v>
      </c>
    </row>
    <row r="166" spans="1:9" ht="18" customHeight="1" x14ac:dyDescent="0.25">
      <c r="A166" s="210">
        <f t="shared" si="5"/>
        <v>39</v>
      </c>
      <c r="B166" s="211">
        <v>5317</v>
      </c>
      <c r="C166" s="226" t="str">
        <f>IFERROR((VLOOKUP(B166,INSCRITOS!D:E,2,0)),"")</f>
        <v>---</v>
      </c>
      <c r="D166" s="226" t="str">
        <f>IFERROR((VLOOKUP(B166,INSCRITOS!D:F,3,0)),"")</f>
        <v>INIC</v>
      </c>
      <c r="E166" s="227" t="str">
        <f>IFERROR((VLOOKUP(B166,INSCRITOS!D:G,4,0)),"")</f>
        <v>Rui Santos</v>
      </c>
      <c r="F166" s="226" t="str">
        <f>IFERROR((VLOOKUP(B166,INSCRITOS!D:I,6,0)),"")</f>
        <v>M</v>
      </c>
      <c r="G166" s="227" t="str">
        <f>IFERROR((VLOOKUP(B166,INSCRITOS!D:K,8,0)),"")</f>
        <v>Peniche A. C./ Não federado</v>
      </c>
      <c r="H166" s="213" t="str">
        <f>IFERROR((VLOOKUP(B166,INSCRITOS!D:L,9,0)),"")</f>
        <v>extra</v>
      </c>
      <c r="I166" s="214"/>
    </row>
    <row r="167" spans="1:9" ht="18" customHeight="1" x14ac:dyDescent="0.25">
      <c r="A167" s="210">
        <f t="shared" si="5"/>
        <v>40</v>
      </c>
      <c r="B167" s="211">
        <v>1236</v>
      </c>
      <c r="C167" s="226">
        <f>IFERROR((VLOOKUP(B167,INSCRITOS!D:E,2,0)),"")</f>
        <v>106136</v>
      </c>
      <c r="D167" s="226" t="str">
        <f>IFERROR((VLOOKUP(B167,INSCRITOS!D:F,3,0)),"")</f>
        <v>INIC</v>
      </c>
      <c r="E167" s="227" t="str">
        <f>IFERROR((VLOOKUP(B167,INSCRITOS!D:G,4,0)),"")</f>
        <v>Carlos Carracha</v>
      </c>
      <c r="F167" s="226" t="str">
        <f>IFERROR((VLOOKUP(B167,INSCRITOS!D:I,6,0)),"")</f>
        <v>M</v>
      </c>
      <c r="G167" s="227" t="str">
        <f>IFERROR((VLOOKUP(B167,INSCRITOS!D:K,8,0)),"")</f>
        <v>SFRAA TRIATLO</v>
      </c>
      <c r="H167" s="213">
        <f>IFERROR((VLOOKUP(B167,INSCRITOS!D:L,9,0)),"")</f>
        <v>0</v>
      </c>
      <c r="I167" s="214">
        <v>62</v>
      </c>
    </row>
    <row r="168" spans="1:9" ht="18" customHeight="1" x14ac:dyDescent="0.25">
      <c r="A168" s="210">
        <f t="shared" si="5"/>
        <v>41</v>
      </c>
      <c r="B168" s="211">
        <v>1029</v>
      </c>
      <c r="C168" s="226">
        <f>IFERROR((VLOOKUP(B168,INSCRITOS!D:E,2,0)),"")</f>
        <v>105581</v>
      </c>
      <c r="D168" s="226" t="str">
        <f>IFERROR((VLOOKUP(B168,INSCRITOS!D:F,3,0)),"")</f>
        <v>INIC</v>
      </c>
      <c r="E168" s="227" t="str">
        <f>IFERROR((VLOOKUP(B168,INSCRITOS!D:G,4,0)),"")</f>
        <v>André Souto</v>
      </c>
      <c r="F168" s="226" t="str">
        <f>IFERROR((VLOOKUP(B168,INSCRITOS!D:I,6,0)),"")</f>
        <v>M</v>
      </c>
      <c r="G168" s="227" t="str">
        <f>IFERROR((VLOOKUP(B168,INSCRITOS!D:K,8,0)),"")</f>
        <v>Outsystems Olímpico de Oeiras</v>
      </c>
      <c r="H168" s="213" t="str">
        <f>IFERROR((VLOOKUP(B168,INSCRITOS!D:L,9,0)),"")</f>
        <v>extra</v>
      </c>
      <c r="I168" s="214">
        <v>61</v>
      </c>
    </row>
    <row r="169" spans="1:9" ht="18" customHeight="1" x14ac:dyDescent="0.25">
      <c r="A169" s="210">
        <f t="shared" si="5"/>
        <v>42</v>
      </c>
      <c r="B169" s="211">
        <v>733</v>
      </c>
      <c r="C169" s="226">
        <f>IFERROR((VLOOKUP(B169,INSCRITOS!D:E,2,0)),"")</f>
        <v>102052</v>
      </c>
      <c r="D169" s="226" t="str">
        <f>IFERROR((VLOOKUP(B169,INSCRITOS!D:F,3,0)),"")</f>
        <v>INIC</v>
      </c>
      <c r="E169" s="227" t="str">
        <f>IFERROR((VLOOKUP(B169,INSCRITOS!D:G,4,0)),"")</f>
        <v>Afonso Vaz</v>
      </c>
      <c r="F169" s="226" t="str">
        <f>IFERROR((VLOOKUP(B169,INSCRITOS!D:I,6,0)),"")</f>
        <v>M</v>
      </c>
      <c r="G169" s="227" t="str">
        <f>IFERROR((VLOOKUP(B169,INSCRITOS!D:K,8,0)),"")</f>
        <v>GDR Manique de Cima</v>
      </c>
      <c r="H169" s="213">
        <f>IFERROR((VLOOKUP(B169,INSCRITOS!D:L,9,0)),"")</f>
        <v>0</v>
      </c>
      <c r="I169" s="214">
        <v>60</v>
      </c>
    </row>
    <row r="170" spans="1:9" ht="18" customHeight="1" x14ac:dyDescent="0.25">
      <c r="A170" s="210">
        <f t="shared" si="5"/>
        <v>43</v>
      </c>
      <c r="B170" s="211">
        <v>1087</v>
      </c>
      <c r="C170" s="226">
        <f>IFERROR((VLOOKUP(B170,INSCRITOS!D:E,2,0)),"")</f>
        <v>105873</v>
      </c>
      <c r="D170" s="226" t="str">
        <f>IFERROR((VLOOKUP(B170,INSCRITOS!D:F,3,0)),"")</f>
        <v>INIC</v>
      </c>
      <c r="E170" s="227" t="str">
        <f>IFERROR((VLOOKUP(B170,INSCRITOS!D:G,4,0)),"")</f>
        <v>Henrique Gato</v>
      </c>
      <c r="F170" s="226" t="str">
        <f>IFERROR((VLOOKUP(B170,INSCRITOS!D:I,6,0)),"")</f>
        <v>M</v>
      </c>
      <c r="G170" s="227" t="str">
        <f>IFERROR((VLOOKUP(B170,INSCRITOS!D:K,8,0)),"")</f>
        <v>Clube de Natação da Amadora</v>
      </c>
      <c r="H170" s="213">
        <f>IFERROR((VLOOKUP(B170,INSCRITOS!D:L,9,0)),"")</f>
        <v>0</v>
      </c>
      <c r="I170" s="214">
        <v>59</v>
      </c>
    </row>
    <row r="171" spans="1:9" ht="18" customHeight="1" x14ac:dyDescent="0.25">
      <c r="A171" s="210">
        <f t="shared" si="5"/>
        <v>44</v>
      </c>
      <c r="B171" s="211">
        <v>1304</v>
      </c>
      <c r="C171" s="226">
        <f>IFERROR((VLOOKUP(B171,INSCRITOS!D:E,2,0)),"")</f>
        <v>105332</v>
      </c>
      <c r="D171" s="226" t="str">
        <f>IFERROR((VLOOKUP(B171,INSCRITOS!D:F,3,0)),"")</f>
        <v>INIC</v>
      </c>
      <c r="E171" s="227" t="str">
        <f>IFERROR((VLOOKUP(B171,INSCRITOS!D:G,4,0)),"")</f>
        <v>Pedro Jesus</v>
      </c>
      <c r="F171" s="226" t="str">
        <f>IFERROR((VLOOKUP(B171,INSCRITOS!D:I,6,0)),"")</f>
        <v>M</v>
      </c>
      <c r="G171" s="227" t="str">
        <f>IFERROR((VLOOKUP(B171,INSCRITOS!D:K,8,0)),"")</f>
        <v>Alhandra Sporting Club</v>
      </c>
      <c r="H171" s="213">
        <f>IFERROR((VLOOKUP(B171,INSCRITOS!D:L,9,0)),"")</f>
        <v>0</v>
      </c>
      <c r="I171" s="214">
        <v>58</v>
      </c>
    </row>
    <row r="172" spans="1:9" ht="18" customHeight="1" x14ac:dyDescent="0.25">
      <c r="A172" s="210">
        <f t="shared" si="5"/>
        <v>45</v>
      </c>
      <c r="B172" s="211">
        <v>5311</v>
      </c>
      <c r="C172" s="226" t="str">
        <f>IFERROR((VLOOKUP(B172,INSCRITOS!D:E,2,0)),"")</f>
        <v>---</v>
      </c>
      <c r="D172" s="226" t="str">
        <f>IFERROR((VLOOKUP(B172,INSCRITOS!D:F,3,0)),"")</f>
        <v>INIC</v>
      </c>
      <c r="E172" s="227" t="str">
        <f>IFERROR((VLOOKUP(B172,INSCRITOS!D:G,4,0)),"")</f>
        <v>Tomás Cruz</v>
      </c>
      <c r="F172" s="226" t="str">
        <f>IFERROR((VLOOKUP(B172,INSCRITOS!D:I,6,0)),"")</f>
        <v>M</v>
      </c>
      <c r="G172" s="227" t="str">
        <f>IFERROR((VLOOKUP(B172,INSCRITOS!D:K,8,0)),"")</f>
        <v>Peniche A. C./ Não federado</v>
      </c>
      <c r="H172" s="213" t="str">
        <f>IFERROR((VLOOKUP(B172,INSCRITOS!D:L,9,0)),"")</f>
        <v>extra</v>
      </c>
      <c r="I172" s="214"/>
    </row>
    <row r="173" spans="1:9" ht="18" customHeight="1" x14ac:dyDescent="0.25">
      <c r="A173" s="210">
        <f t="shared" si="5"/>
        <v>46</v>
      </c>
      <c r="B173" s="211">
        <v>611</v>
      </c>
      <c r="C173" s="226">
        <f>IFERROR((VLOOKUP(B173,INSCRITOS!D:E,2,0)),"")</f>
        <v>105121</v>
      </c>
      <c r="D173" s="226" t="str">
        <f>IFERROR((VLOOKUP(B173,INSCRITOS!D:F,3,0)),"")</f>
        <v>INIC</v>
      </c>
      <c r="E173" s="227" t="str">
        <f>IFERROR((VLOOKUP(B173,INSCRITOS!D:G,4,0)),"")</f>
        <v>Rodrigo Feiteirona</v>
      </c>
      <c r="F173" s="226" t="str">
        <f>IFERROR((VLOOKUP(B173,INSCRITOS!D:I,6,0)),"")</f>
        <v>M</v>
      </c>
      <c r="G173" s="227" t="str">
        <f>IFERROR((VLOOKUP(B173,INSCRITOS!D:K,8,0)),"")</f>
        <v>Clube de Natação da Amadora</v>
      </c>
      <c r="H173" s="213">
        <f>IFERROR((VLOOKUP(B173,INSCRITOS!D:L,9,0)),"")</f>
        <v>0</v>
      </c>
      <c r="I173" s="214">
        <v>59</v>
      </c>
    </row>
    <row r="174" spans="1:9" ht="18" customHeight="1" x14ac:dyDescent="0.25">
      <c r="A174" s="210">
        <f t="shared" si="5"/>
        <v>47</v>
      </c>
      <c r="B174" s="211">
        <v>1132</v>
      </c>
      <c r="C174" s="226">
        <f>IFERROR((VLOOKUP(B174,INSCRITOS!D:E,2,0)),"")</f>
        <v>105937</v>
      </c>
      <c r="D174" s="226" t="str">
        <f>IFERROR((VLOOKUP(B174,INSCRITOS!D:F,3,0)),"")</f>
        <v>INIC</v>
      </c>
      <c r="E174" s="227" t="str">
        <f>IFERROR((VLOOKUP(B174,INSCRITOS!D:G,4,0)),"")</f>
        <v>Jaime Castan Pereira</v>
      </c>
      <c r="F174" s="226" t="str">
        <f>IFERROR((VLOOKUP(B174,INSCRITOS!D:I,6,0)),"")</f>
        <v>M</v>
      </c>
      <c r="G174" s="227" t="str">
        <f>IFERROR((VLOOKUP(B174,INSCRITOS!D:K,8,0)),"")</f>
        <v>CNATRIL Triatlo</v>
      </c>
      <c r="H174" s="213">
        <f>IFERROR((VLOOKUP(B174,INSCRITOS!D:L,9,0)),"")</f>
        <v>0</v>
      </c>
      <c r="I174" s="214">
        <v>58</v>
      </c>
    </row>
    <row r="175" spans="1:9" ht="18" customHeight="1" x14ac:dyDescent="0.25">
      <c r="A175" s="210">
        <f t="shared" si="5"/>
        <v>48</v>
      </c>
      <c r="B175" s="211">
        <v>1121</v>
      </c>
      <c r="C175" s="226">
        <f>IFERROR((VLOOKUP(B175,INSCRITOS!D:E,2,0)),"")</f>
        <v>105920</v>
      </c>
      <c r="D175" s="226" t="str">
        <f>IFERROR((VLOOKUP(B175,INSCRITOS!D:F,3,0)),"")</f>
        <v>INIC</v>
      </c>
      <c r="E175" s="227" t="str">
        <f>IFERROR((VLOOKUP(B175,INSCRITOS!D:G,4,0)),"")</f>
        <v>José Salgueiro</v>
      </c>
      <c r="F175" s="226" t="str">
        <f>IFERROR((VLOOKUP(B175,INSCRITOS!D:I,6,0)),"")</f>
        <v>M</v>
      </c>
      <c r="G175" s="227" t="str">
        <f>IFERROR((VLOOKUP(B175,INSCRITOS!D:K,8,0)),"")</f>
        <v>Clube de Futebol Os Belenenses</v>
      </c>
      <c r="H175" s="213">
        <f>IFERROR((VLOOKUP(B175,INSCRITOS!D:L,9,0)),"")</f>
        <v>0</v>
      </c>
      <c r="I175" s="214">
        <v>57</v>
      </c>
    </row>
    <row r="176" spans="1:9" ht="18" customHeight="1" x14ac:dyDescent="0.25">
      <c r="A176" s="210">
        <f t="shared" si="5"/>
        <v>49</v>
      </c>
      <c r="B176" s="211">
        <v>1367</v>
      </c>
      <c r="C176" s="226">
        <f>IFERROR((VLOOKUP(B176,INSCRITOS!D:E,2,0)),"")</f>
        <v>105478</v>
      </c>
      <c r="D176" s="226" t="str">
        <f>IFERROR((VLOOKUP(B176,INSCRITOS!D:F,3,0)),"")</f>
        <v>INIC</v>
      </c>
      <c r="E176" s="227" t="str">
        <f>IFERROR((VLOOKUP(B176,INSCRITOS!D:G,4,0)),"")</f>
        <v>Tomás Mendes</v>
      </c>
      <c r="F176" s="226" t="str">
        <f>IFERROR((VLOOKUP(B176,INSCRITOS!D:I,6,0)),"")</f>
        <v>M</v>
      </c>
      <c r="G176" s="227" t="str">
        <f>IFERROR((VLOOKUP(B176,INSCRITOS!D:K,8,0)),"")</f>
        <v>Outsystems Olímpico de Oeiras</v>
      </c>
      <c r="H176" s="213">
        <f>IFERROR((VLOOKUP(B176,INSCRITOS!D:L,9,0)),"")</f>
        <v>0</v>
      </c>
      <c r="I176" s="214">
        <v>56</v>
      </c>
    </row>
    <row r="177" spans="1:9" ht="18" customHeight="1" x14ac:dyDescent="0.25">
      <c r="A177" s="210">
        <f t="shared" si="5"/>
        <v>50</v>
      </c>
      <c r="B177" s="211">
        <v>5673</v>
      </c>
      <c r="C177" s="226">
        <f>IFERROR((VLOOKUP(B177,INSCRITOS!D:E,2,0)),"")</f>
        <v>0</v>
      </c>
      <c r="D177" s="226" t="str">
        <f>IFERROR((VLOOKUP(B177,INSCRITOS!D:F,3,0)),"")</f>
        <v>INIC</v>
      </c>
      <c r="E177" s="227" t="str">
        <f>IFERROR((VLOOKUP(B177,INSCRITOS!D:G,4,0)),"")</f>
        <v>Martim Branco</v>
      </c>
      <c r="F177" s="226" t="str">
        <f>IFERROR((VLOOKUP(B177,INSCRITOS!D:I,6,0)),"")</f>
        <v>M</v>
      </c>
      <c r="G177" s="227" t="str">
        <f>IFERROR((VLOOKUP(B177,INSCRITOS!D:K,8,0)),"")</f>
        <v>Clube de Natação da Amadora/ Não federado</v>
      </c>
      <c r="H177" s="213" t="str">
        <f>IFERROR((VLOOKUP(B177,INSCRITOS!D:L,9,0)),"")</f>
        <v>extra</v>
      </c>
      <c r="I177" s="214"/>
    </row>
    <row r="178" spans="1:9" ht="18" customHeight="1" x14ac:dyDescent="0.25">
      <c r="A178" s="210">
        <f t="shared" si="5"/>
        <v>51</v>
      </c>
      <c r="B178" s="211">
        <v>5682</v>
      </c>
      <c r="C178" s="226">
        <f>IFERROR((VLOOKUP(B178,INSCRITOS!D:E,2,0)),"")</f>
        <v>0</v>
      </c>
      <c r="D178" s="226" t="str">
        <f>IFERROR((VLOOKUP(B178,INSCRITOS!D:F,3,0)),"")</f>
        <v>INIC</v>
      </c>
      <c r="E178" s="227" t="str">
        <f>IFERROR((VLOOKUP(B178,INSCRITOS!D:G,4,0)),"")</f>
        <v>Gonçalo Monteiro</v>
      </c>
      <c r="F178" s="226" t="str">
        <f>IFERROR((VLOOKUP(B178,INSCRITOS!D:I,6,0)),"")</f>
        <v>M</v>
      </c>
      <c r="G178" s="227" t="str">
        <f>IFERROR((VLOOKUP(B178,INSCRITOS!D:K,8,0)),"")</f>
        <v>Clube de Natação da Amadora/ Não federado</v>
      </c>
      <c r="H178" s="213" t="str">
        <f>IFERROR((VLOOKUP(B178,INSCRITOS!D:L,9,0)),"")</f>
        <v>extra</v>
      </c>
      <c r="I178" s="214"/>
    </row>
    <row r="179" spans="1:9" ht="18" customHeight="1" x14ac:dyDescent="0.25">
      <c r="A179" s="218"/>
      <c r="B179" s="234"/>
      <c r="C179" s="218"/>
      <c r="D179" s="218"/>
      <c r="E179" s="215"/>
      <c r="F179" s="218"/>
      <c r="G179" s="215"/>
      <c r="H179" s="215"/>
      <c r="I179" s="235"/>
    </row>
    <row r="180" spans="1:9" ht="18" customHeight="1" x14ac:dyDescent="0.25">
      <c r="A180" s="239"/>
      <c r="B180" s="234"/>
      <c r="C180" s="218"/>
      <c r="D180" s="218"/>
      <c r="E180" s="215"/>
      <c r="F180" s="218"/>
      <c r="G180" s="215"/>
      <c r="H180" s="215"/>
      <c r="I180" s="218"/>
    </row>
    <row r="181" spans="1:9" ht="18" customHeight="1" x14ac:dyDescent="0.25">
      <c r="A181" s="23" t="s">
        <v>16</v>
      </c>
      <c r="B181" s="23"/>
      <c r="C181" s="23"/>
      <c r="D181" s="23"/>
      <c r="E181" s="23"/>
      <c r="F181" s="23"/>
      <c r="G181" s="23"/>
      <c r="H181" s="23"/>
      <c r="I181" s="23"/>
    </row>
    <row r="182" spans="1:9" ht="18" customHeight="1" x14ac:dyDescent="0.25">
      <c r="A182" s="6" t="s">
        <v>9</v>
      </c>
      <c r="B182" s="256" t="s">
        <v>10</v>
      </c>
      <c r="C182" s="6" t="s">
        <v>1</v>
      </c>
      <c r="D182" s="6" t="s">
        <v>2</v>
      </c>
      <c r="E182" s="6" t="s">
        <v>3</v>
      </c>
      <c r="F182" s="6" t="s">
        <v>5</v>
      </c>
      <c r="G182" s="6" t="s">
        <v>7</v>
      </c>
      <c r="H182" s="130"/>
      <c r="I182" s="6" t="s">
        <v>11</v>
      </c>
    </row>
    <row r="183" spans="1:9" ht="18" customHeight="1" x14ac:dyDescent="0.25">
      <c r="A183" s="210">
        <v>1</v>
      </c>
      <c r="B183" s="226">
        <v>893</v>
      </c>
      <c r="C183" s="226">
        <f>IFERROR((VLOOKUP(B183,INSCRITOS!D:E,2,0)),"")</f>
        <v>103073</v>
      </c>
      <c r="D183" s="226" t="str">
        <f>IFERROR((VLOOKUP(B183,INSCRITOS!D:F,3,0)),"")</f>
        <v>INIC</v>
      </c>
      <c r="E183" s="227" t="str">
        <f>IFERROR((VLOOKUP(B183,INSCRITOS!D:G,4,0)),"")</f>
        <v>Cassilda Carvalho</v>
      </c>
      <c r="F183" s="226" t="str">
        <f>IFERROR((VLOOKUP(B183,INSCRITOS!D:I,6,0)),"")</f>
        <v>F</v>
      </c>
      <c r="G183" s="227" t="str">
        <f>IFERROR((VLOOKUP(B183,INSCRITOS!D:K,8,0)),"")</f>
        <v>Sport Lisboa e Benfica</v>
      </c>
      <c r="H183" s="213">
        <f>IFERROR((VLOOKUP(B183,INSCRITOS!D:L,9,0)),"")</f>
        <v>0</v>
      </c>
      <c r="I183" s="214">
        <v>100</v>
      </c>
    </row>
    <row r="184" spans="1:9" ht="18" customHeight="1" x14ac:dyDescent="0.25">
      <c r="A184" s="210">
        <f t="shared" ref="A184:A212" si="6">+A183+1</f>
        <v>2</v>
      </c>
      <c r="B184" s="225">
        <v>379</v>
      </c>
      <c r="C184" s="226">
        <f>IFERROR((VLOOKUP(B184,INSCRITOS!D:E,2,0)),"")</f>
        <v>100720</v>
      </c>
      <c r="D184" s="226" t="str">
        <f>IFERROR((VLOOKUP(B184,INSCRITOS!D:F,3,0)),"")</f>
        <v>INIC</v>
      </c>
      <c r="E184" s="227" t="str">
        <f>IFERROR((VLOOKUP(B184,INSCRITOS!D:G,4,0)),"")</f>
        <v>Tatiana Marques</v>
      </c>
      <c r="F184" s="226" t="str">
        <f>IFERROR((VLOOKUP(B184,INSCRITOS!D:I,6,0)),"")</f>
        <v>F</v>
      </c>
      <c r="G184" s="227" t="str">
        <f>IFERROR((VLOOKUP(B184,INSCRITOS!D:K,8,0)),"")</f>
        <v>Alhandra Sporting Club</v>
      </c>
      <c r="H184" s="213">
        <f>IFERROR((VLOOKUP(B184,INSCRITOS!D:L,9,0)),"")</f>
        <v>0</v>
      </c>
      <c r="I184" s="214">
        <v>99</v>
      </c>
    </row>
    <row r="185" spans="1:9" ht="18" customHeight="1" x14ac:dyDescent="0.25">
      <c r="A185" s="210">
        <f t="shared" si="6"/>
        <v>3</v>
      </c>
      <c r="B185" s="225">
        <v>833</v>
      </c>
      <c r="C185" s="226">
        <f>IFERROR((VLOOKUP(B185,INSCRITOS!D:E,2,0)),"")</f>
        <v>103057</v>
      </c>
      <c r="D185" s="226" t="str">
        <f>IFERROR((VLOOKUP(B185,INSCRITOS!D:F,3,0)),"")</f>
        <v>INIC</v>
      </c>
      <c r="E185" s="227" t="str">
        <f>IFERROR((VLOOKUP(B185,INSCRITOS!D:G,4,0)),"")</f>
        <v>Inês Filipa Sousa</v>
      </c>
      <c r="F185" s="226" t="str">
        <f>IFERROR((VLOOKUP(B185,INSCRITOS!D:I,6,0)),"")</f>
        <v>F</v>
      </c>
      <c r="G185" s="227" t="str">
        <f>IFERROR((VLOOKUP(B185,INSCRITOS!D:K,8,0)),"")</f>
        <v>Alhandra Sporting Club</v>
      </c>
      <c r="H185" s="213">
        <f>IFERROR((VLOOKUP(B185,INSCRITOS!D:L,9,0)),"")</f>
        <v>0</v>
      </c>
      <c r="I185" s="214">
        <v>98</v>
      </c>
    </row>
    <row r="186" spans="1:9" ht="18" customHeight="1" x14ac:dyDescent="0.25">
      <c r="A186" s="210">
        <f t="shared" si="6"/>
        <v>4</v>
      </c>
      <c r="B186" s="225">
        <v>799</v>
      </c>
      <c r="C186" s="226">
        <f>IFERROR((VLOOKUP(B186,INSCRITOS!D:E,2,0)),"")</f>
        <v>102291</v>
      </c>
      <c r="D186" s="226" t="str">
        <f>IFERROR((VLOOKUP(B186,INSCRITOS!D:F,3,0)),"")</f>
        <v>INIC</v>
      </c>
      <c r="E186" s="227" t="str">
        <f>IFERROR((VLOOKUP(B186,INSCRITOS!D:G,4,0)),"")</f>
        <v>Letícia Magalhães</v>
      </c>
      <c r="F186" s="226" t="str">
        <f>IFERROR((VLOOKUP(B186,INSCRITOS!D:I,6,0)),"")</f>
        <v>F</v>
      </c>
      <c r="G186" s="227" t="str">
        <f>IFERROR((VLOOKUP(B186,INSCRITOS!D:K,8,0)),"")</f>
        <v>Sport Lisboa e Benfica</v>
      </c>
      <c r="H186" s="213">
        <f>IFERROR((VLOOKUP(B186,INSCRITOS!D:L,9,0)),"")</f>
        <v>0</v>
      </c>
      <c r="I186" s="214">
        <v>97</v>
      </c>
    </row>
    <row r="187" spans="1:9" ht="18" customHeight="1" x14ac:dyDescent="0.25">
      <c r="A187" s="210">
        <f t="shared" si="6"/>
        <v>5</v>
      </c>
      <c r="B187" s="228">
        <v>489</v>
      </c>
      <c r="C187" s="226">
        <f>IFERROR((VLOOKUP(B187,INSCRITOS!D:E,2,0)),"")</f>
        <v>104354</v>
      </c>
      <c r="D187" s="226" t="str">
        <f>IFERROR((VLOOKUP(B187,INSCRITOS!D:F,3,0)),"")</f>
        <v>INIC</v>
      </c>
      <c r="E187" s="227" t="str">
        <f>IFERROR((VLOOKUP(B187,INSCRITOS!D:G,4,0)),"")</f>
        <v>Matilde Tomás</v>
      </c>
      <c r="F187" s="226" t="str">
        <f>IFERROR((VLOOKUP(B187,INSCRITOS!D:I,6,0)),"")</f>
        <v>F</v>
      </c>
      <c r="G187" s="227" t="str">
        <f>IFERROR((VLOOKUP(B187,INSCRITOS!D:K,8,0)),"")</f>
        <v>Alhandra Sporting Club</v>
      </c>
      <c r="H187" s="213">
        <f>IFERROR((VLOOKUP(B187,INSCRITOS!D:L,9,0)),"")</f>
        <v>0</v>
      </c>
      <c r="I187" s="214">
        <v>96</v>
      </c>
    </row>
    <row r="188" spans="1:9" ht="18" customHeight="1" x14ac:dyDescent="0.25">
      <c r="A188" s="210">
        <f t="shared" si="6"/>
        <v>6</v>
      </c>
      <c r="B188" s="228">
        <v>753</v>
      </c>
      <c r="C188" s="226">
        <f>IFERROR((VLOOKUP(B188,INSCRITOS!D:E,2,0)),"")</f>
        <v>103027</v>
      </c>
      <c r="D188" s="226" t="str">
        <f>IFERROR((VLOOKUP(B188,INSCRITOS!D:F,3,0)),"")</f>
        <v>INIC</v>
      </c>
      <c r="E188" s="227" t="str">
        <f>IFERROR((VLOOKUP(B188,INSCRITOS!D:G,4,0)),"")</f>
        <v>Joana salgado</v>
      </c>
      <c r="F188" s="226" t="str">
        <f>IFERROR((VLOOKUP(B188,INSCRITOS!D:I,6,0)),"")</f>
        <v>F</v>
      </c>
      <c r="G188" s="227" t="str">
        <f>IFERROR((VLOOKUP(B188,INSCRITOS!D:K,8,0)),"")</f>
        <v>Sport Lisboa e Benfica</v>
      </c>
      <c r="H188" s="213">
        <f>IFERROR((VLOOKUP(B188,INSCRITOS!D:L,9,0)),"")</f>
        <v>0</v>
      </c>
      <c r="I188" s="214">
        <v>95</v>
      </c>
    </row>
    <row r="189" spans="1:9" ht="18" customHeight="1" x14ac:dyDescent="0.25">
      <c r="A189" s="210">
        <f t="shared" si="6"/>
        <v>7</v>
      </c>
      <c r="B189" s="228">
        <v>289</v>
      </c>
      <c r="C189" s="226">
        <f>IFERROR((VLOOKUP(B189,INSCRITOS!D:E,2,0)),"")</f>
        <v>105003</v>
      </c>
      <c r="D189" s="226" t="str">
        <f>IFERROR((VLOOKUP(B189,INSCRITOS!D:F,3,0)),"")</f>
        <v>INIC</v>
      </c>
      <c r="E189" s="227" t="str">
        <f>IFERROR((VLOOKUP(B189,INSCRITOS!D:G,4,0)),"")</f>
        <v>Mariana Prudêncio</v>
      </c>
      <c r="F189" s="226" t="str">
        <f>IFERROR((VLOOKUP(B189,INSCRITOS!D:I,6,0)),"")</f>
        <v>F</v>
      </c>
      <c r="G189" s="227" t="str">
        <f>IFERROR((VLOOKUP(B189,INSCRITOS!D:K,8,0)),"")</f>
        <v>Outsystems Olímpico de Oeiras</v>
      </c>
      <c r="H189" s="213">
        <f>IFERROR((VLOOKUP(B189,INSCRITOS!D:L,9,0)),"")</f>
        <v>0</v>
      </c>
      <c r="I189" s="214">
        <v>94</v>
      </c>
    </row>
    <row r="190" spans="1:9" ht="18" customHeight="1" x14ac:dyDescent="0.25">
      <c r="A190" s="210">
        <f t="shared" si="6"/>
        <v>8</v>
      </c>
      <c r="B190" s="228">
        <v>330</v>
      </c>
      <c r="C190" s="226">
        <f>IFERROR((VLOOKUP(B190,INSCRITOS!D:E,2,0)),"")</f>
        <v>104882</v>
      </c>
      <c r="D190" s="226" t="str">
        <f>IFERROR((VLOOKUP(B190,INSCRITOS!D:F,3,0)),"")</f>
        <v>INIC</v>
      </c>
      <c r="E190" s="227" t="str">
        <f>IFERROR((VLOOKUP(B190,INSCRITOS!D:G,4,0)),"")</f>
        <v>Margarida Dias Coutinho</v>
      </c>
      <c r="F190" s="226" t="str">
        <f>IFERROR((VLOOKUP(B190,INSCRITOS!D:I,6,0)),"")</f>
        <v>F</v>
      </c>
      <c r="G190" s="227" t="str">
        <f>IFERROR((VLOOKUP(B190,INSCRITOS!D:K,8,0)),"")</f>
        <v>Sporting Clube de Portugal</v>
      </c>
      <c r="H190" s="213">
        <f>IFERROR((VLOOKUP(B190,INSCRITOS!D:L,9,0)),"")</f>
        <v>0</v>
      </c>
      <c r="I190" s="214">
        <v>93</v>
      </c>
    </row>
    <row r="191" spans="1:9" ht="18" customHeight="1" x14ac:dyDescent="0.25">
      <c r="A191" s="210">
        <f t="shared" si="6"/>
        <v>9</v>
      </c>
      <c r="B191" s="228">
        <v>573</v>
      </c>
      <c r="C191" s="226">
        <f>IFERROR((VLOOKUP(B191,INSCRITOS!D:E,2,0)),"")</f>
        <v>102079</v>
      </c>
      <c r="D191" s="226" t="str">
        <f>IFERROR((VLOOKUP(B191,INSCRITOS!D:F,3,0)),"")</f>
        <v>INIC</v>
      </c>
      <c r="E191" s="227" t="str">
        <f>IFERROR((VLOOKUP(B191,INSCRITOS!D:G,4,0)),"")</f>
        <v>Rita Mendes</v>
      </c>
      <c r="F191" s="226" t="str">
        <f>IFERROR((VLOOKUP(B191,INSCRITOS!D:I,6,0)),"")</f>
        <v>F</v>
      </c>
      <c r="G191" s="227" t="str">
        <f>IFERROR((VLOOKUP(B191,INSCRITOS!D:K,8,0)),"")</f>
        <v>GDR Manique de Cima</v>
      </c>
      <c r="H191" s="213">
        <f>IFERROR((VLOOKUP(B191,INSCRITOS!D:L,9,0)),"")</f>
        <v>0</v>
      </c>
      <c r="I191" s="214">
        <v>92</v>
      </c>
    </row>
    <row r="192" spans="1:9" ht="18" customHeight="1" x14ac:dyDescent="0.25">
      <c r="A192" s="210">
        <f t="shared" si="6"/>
        <v>10</v>
      </c>
      <c r="B192" s="228">
        <v>609</v>
      </c>
      <c r="C192" s="226">
        <f>IFERROR((VLOOKUP(B192,INSCRITOS!D:E,2,0)),"")</f>
        <v>104484</v>
      </c>
      <c r="D192" s="226" t="str">
        <f>IFERROR((VLOOKUP(B192,INSCRITOS!D:F,3,0)),"")</f>
        <v>INIC</v>
      </c>
      <c r="E192" s="227" t="str">
        <f>IFERROR((VLOOKUP(B192,INSCRITOS!D:G,4,0)),"")</f>
        <v>Catarina Santos</v>
      </c>
      <c r="F192" s="226" t="str">
        <f>IFERROR((VLOOKUP(B192,INSCRITOS!D:I,6,0)),"")</f>
        <v>F</v>
      </c>
      <c r="G192" s="227" t="str">
        <f>IFERROR((VLOOKUP(B192,INSCRITOS!D:K,8,0)),"")</f>
        <v>Sport Lisboa e Benfica</v>
      </c>
      <c r="H192" s="213">
        <f>IFERROR((VLOOKUP(B192,INSCRITOS!D:L,9,0)),"")</f>
        <v>0</v>
      </c>
      <c r="I192" s="214">
        <v>91</v>
      </c>
    </row>
    <row r="193" spans="1:9" ht="18" customHeight="1" x14ac:dyDescent="0.25">
      <c r="A193" s="210">
        <f t="shared" si="6"/>
        <v>11</v>
      </c>
      <c r="B193" s="228">
        <v>197</v>
      </c>
      <c r="C193" s="226">
        <f>IFERROR((VLOOKUP(B193,INSCRITOS!D:E,2,0)),"")</f>
        <v>103325</v>
      </c>
      <c r="D193" s="226" t="str">
        <f>IFERROR((VLOOKUP(B193,INSCRITOS!D:F,3,0)),"")</f>
        <v>INIC</v>
      </c>
      <c r="E193" s="227" t="str">
        <f>IFERROR((VLOOKUP(B193,INSCRITOS!D:G,4,0)),"")</f>
        <v>Maria Rodrigues</v>
      </c>
      <c r="F193" s="226" t="str">
        <f>IFERROR((VLOOKUP(B193,INSCRITOS!D:I,6,0)),"")</f>
        <v>F</v>
      </c>
      <c r="G193" s="227" t="str">
        <f>IFERROR((VLOOKUP(B193,INSCRITOS!D:K,8,0)),"")</f>
        <v>Outsystems Olímpico de Oeiras</v>
      </c>
      <c r="H193" s="213">
        <f>IFERROR((VLOOKUP(B193,INSCRITOS!D:L,9,0)),"")</f>
        <v>0</v>
      </c>
      <c r="I193" s="214">
        <v>90</v>
      </c>
    </row>
    <row r="194" spans="1:9" ht="18" customHeight="1" x14ac:dyDescent="0.25">
      <c r="A194" s="210">
        <f t="shared" si="6"/>
        <v>12</v>
      </c>
      <c r="B194" s="228">
        <v>333</v>
      </c>
      <c r="C194" s="226">
        <f>IFERROR((VLOOKUP(B194,INSCRITOS!D:E,2,0)),"")</f>
        <v>104884</v>
      </c>
      <c r="D194" s="226" t="str">
        <f>IFERROR((VLOOKUP(B194,INSCRITOS!D:F,3,0)),"")</f>
        <v>INIC</v>
      </c>
      <c r="E194" s="227" t="str">
        <f>IFERROR((VLOOKUP(B194,INSCRITOS!D:G,4,0)),"")</f>
        <v>Sofia Santos Rocha</v>
      </c>
      <c r="F194" s="226" t="str">
        <f>IFERROR((VLOOKUP(B194,INSCRITOS!D:I,6,0)),"")</f>
        <v>F</v>
      </c>
      <c r="G194" s="227" t="str">
        <f>IFERROR((VLOOKUP(B194,INSCRITOS!D:K,8,0)),"")</f>
        <v>Sporting Clube de Portugal</v>
      </c>
      <c r="H194" s="213">
        <f>IFERROR((VLOOKUP(B194,INSCRITOS!D:L,9,0)),"")</f>
        <v>0</v>
      </c>
      <c r="I194" s="214">
        <v>89</v>
      </c>
    </row>
    <row r="195" spans="1:9" ht="18" customHeight="1" x14ac:dyDescent="0.25">
      <c r="A195" s="210">
        <f t="shared" si="6"/>
        <v>13</v>
      </c>
      <c r="B195" s="228">
        <v>980</v>
      </c>
      <c r="C195" s="226">
        <f>IFERROR((VLOOKUP(B195,INSCRITOS!D:E,2,0)),"")</f>
        <v>103102</v>
      </c>
      <c r="D195" s="226" t="str">
        <f>IFERROR((VLOOKUP(B195,INSCRITOS!D:F,3,0)),"")</f>
        <v>INIC</v>
      </c>
      <c r="E195" s="227" t="str">
        <f>IFERROR((VLOOKUP(B195,INSCRITOS!D:G,4,0)),"")</f>
        <v>Matilde Teixeira</v>
      </c>
      <c r="F195" s="226" t="str">
        <f>IFERROR((VLOOKUP(B195,INSCRITOS!D:I,6,0)),"")</f>
        <v>F</v>
      </c>
      <c r="G195" s="227" t="str">
        <f>IFERROR((VLOOKUP(B195,INSCRITOS!D:K,8,0)),"")</f>
        <v>Clube de Natação da Amadora</v>
      </c>
      <c r="H195" s="213">
        <f>IFERROR((VLOOKUP(B195,INSCRITOS!D:L,9,0)),"")</f>
        <v>0</v>
      </c>
      <c r="I195" s="214">
        <v>88</v>
      </c>
    </row>
    <row r="196" spans="1:9" ht="18" customHeight="1" x14ac:dyDescent="0.25">
      <c r="A196" s="210">
        <f t="shared" si="6"/>
        <v>14</v>
      </c>
      <c r="B196" s="225">
        <v>444</v>
      </c>
      <c r="C196" s="226">
        <f>IFERROR((VLOOKUP(B196,INSCRITOS!D:E,2,0)),"")</f>
        <v>104336</v>
      </c>
      <c r="D196" s="226" t="str">
        <f>IFERROR((VLOOKUP(B196,INSCRITOS!D:F,3,0)),"")</f>
        <v>INIC</v>
      </c>
      <c r="E196" s="227" t="str">
        <f>IFERROR((VLOOKUP(B196,INSCRITOS!D:G,4,0)),"")</f>
        <v>Carolina Silva</v>
      </c>
      <c r="F196" s="226" t="str">
        <f>IFERROR((VLOOKUP(B196,INSCRITOS!D:I,6,0)),"")</f>
        <v>F</v>
      </c>
      <c r="G196" s="227" t="str">
        <f>IFERROR((VLOOKUP(B196,INSCRITOS!D:K,8,0)),"")</f>
        <v>GDR Manique de Cima</v>
      </c>
      <c r="H196" s="213">
        <f>IFERROR((VLOOKUP(B196,INSCRITOS!D:L,9,0)),"")</f>
        <v>0</v>
      </c>
      <c r="I196" s="214">
        <v>87</v>
      </c>
    </row>
    <row r="197" spans="1:9" ht="18" customHeight="1" x14ac:dyDescent="0.25">
      <c r="A197" s="210">
        <f t="shared" si="6"/>
        <v>15</v>
      </c>
      <c r="B197" s="225">
        <v>428</v>
      </c>
      <c r="C197" s="226">
        <f>IFERROR((VLOOKUP(B197,INSCRITOS!D:E,2,0)),"")</f>
        <v>105031</v>
      </c>
      <c r="D197" s="226" t="str">
        <f>IFERROR((VLOOKUP(B197,INSCRITOS!D:F,3,0)),"")</f>
        <v>INIC</v>
      </c>
      <c r="E197" s="227" t="str">
        <f>IFERROR((VLOOKUP(B197,INSCRITOS!D:G,4,0)),"")</f>
        <v>Carolina Oliveira</v>
      </c>
      <c r="F197" s="226" t="str">
        <f>IFERROR((VLOOKUP(B197,INSCRITOS!D:I,6,0)),"")</f>
        <v>F</v>
      </c>
      <c r="G197" s="227" t="str">
        <f>IFERROR((VLOOKUP(B197,INSCRITOS!D:K,8,0)),"")</f>
        <v>Sporting Clube de Portugal</v>
      </c>
      <c r="H197" s="213">
        <f>IFERROR((VLOOKUP(B197,INSCRITOS!D:L,9,0)),"")</f>
        <v>0</v>
      </c>
      <c r="I197" s="214">
        <v>86</v>
      </c>
    </row>
    <row r="198" spans="1:9" ht="18" customHeight="1" x14ac:dyDescent="0.25">
      <c r="A198" s="210">
        <f t="shared" si="6"/>
        <v>16</v>
      </c>
      <c r="B198" s="225">
        <v>41</v>
      </c>
      <c r="C198" s="226">
        <f>IFERROR((VLOOKUP(B198,INSCRITOS!D:E,2,0)),"")</f>
        <v>103154</v>
      </c>
      <c r="D198" s="226" t="str">
        <f>IFERROR((VLOOKUP(B198,INSCRITOS!D:F,3,0)),"")</f>
        <v>INIC</v>
      </c>
      <c r="E198" s="227" t="str">
        <f>IFERROR((VLOOKUP(B198,INSCRITOS!D:G,4,0)),"")</f>
        <v>Mariana Matos</v>
      </c>
      <c r="F198" s="226" t="str">
        <f>IFERROR((VLOOKUP(B198,INSCRITOS!D:I,6,0)),"")</f>
        <v>F</v>
      </c>
      <c r="G198" s="227" t="str">
        <f>IFERROR((VLOOKUP(B198,INSCRITOS!D:K,8,0)),"")</f>
        <v>Alhandra Sporting Club</v>
      </c>
      <c r="H198" s="213">
        <f>IFERROR((VLOOKUP(B198,INSCRITOS!D:L,9,0)),"")</f>
        <v>0</v>
      </c>
      <c r="I198" s="214">
        <v>85</v>
      </c>
    </row>
    <row r="199" spans="1:9" ht="18" customHeight="1" x14ac:dyDescent="0.25">
      <c r="A199" s="210">
        <f t="shared" si="6"/>
        <v>17</v>
      </c>
      <c r="B199" s="225">
        <v>5707</v>
      </c>
      <c r="C199" s="226">
        <f>IFERROR((VLOOKUP(B199,INSCRITOS!D:E,2,0)),"")</f>
        <v>105701</v>
      </c>
      <c r="D199" s="226" t="str">
        <f>IFERROR((VLOOKUP(B199,INSCRITOS!D:F,3,0)),"")</f>
        <v>INIC</v>
      </c>
      <c r="E199" s="227" t="str">
        <f>IFERROR((VLOOKUP(B199,INSCRITOS!D:G,4,0)),"")</f>
        <v>Beatriz Almeida</v>
      </c>
      <c r="F199" s="226" t="str">
        <f>IFERROR((VLOOKUP(B199,INSCRITOS!D:I,6,0)),"")</f>
        <v>F</v>
      </c>
      <c r="G199" s="227" t="str">
        <f>IFERROR((VLOOKUP(B199,INSCRITOS!D:K,8,0)),"")</f>
        <v>Outsystems Olímpico de Oeiras</v>
      </c>
      <c r="H199" s="213">
        <f>IFERROR((VLOOKUP(B199,INSCRITOS!D:L,9,0)),"")</f>
        <v>0</v>
      </c>
      <c r="I199" s="214">
        <v>84</v>
      </c>
    </row>
    <row r="200" spans="1:9" ht="18" customHeight="1" x14ac:dyDescent="0.25">
      <c r="A200" s="210">
        <f t="shared" si="6"/>
        <v>18</v>
      </c>
      <c r="B200" s="226">
        <v>1235</v>
      </c>
      <c r="C200" s="226">
        <f>IFERROR((VLOOKUP(B200,INSCRITOS!D:E,2,0)),"")</f>
        <v>106135</v>
      </c>
      <c r="D200" s="226" t="str">
        <f>IFERROR((VLOOKUP(B200,INSCRITOS!D:F,3,0)),"")</f>
        <v>INIC</v>
      </c>
      <c r="E200" s="227" t="str">
        <f>IFERROR((VLOOKUP(B200,INSCRITOS!D:G,4,0)),"")</f>
        <v>Diana Semedo</v>
      </c>
      <c r="F200" s="226" t="str">
        <f>IFERROR((VLOOKUP(B200,INSCRITOS!D:I,6,0)),"")</f>
        <v>F</v>
      </c>
      <c r="G200" s="227" t="str">
        <f>IFERROR((VLOOKUP(B200,INSCRITOS!D:K,8,0)),"")</f>
        <v>SFRAA TRIATLO</v>
      </c>
      <c r="H200" s="213">
        <f>IFERROR((VLOOKUP(B200,INSCRITOS!D:L,9,0)),"")</f>
        <v>0</v>
      </c>
      <c r="I200" s="214">
        <v>83</v>
      </c>
    </row>
    <row r="201" spans="1:9" ht="18" customHeight="1" x14ac:dyDescent="0.25">
      <c r="A201" s="210">
        <f t="shared" si="6"/>
        <v>19</v>
      </c>
      <c r="B201" s="226">
        <v>1241</v>
      </c>
      <c r="C201" s="226">
        <f>IFERROR((VLOOKUP(B201,INSCRITOS!D:E,2,0)),"")</f>
        <v>106141</v>
      </c>
      <c r="D201" s="226" t="str">
        <f>IFERROR((VLOOKUP(B201,INSCRITOS!D:F,3,0)),"")</f>
        <v>INIC</v>
      </c>
      <c r="E201" s="227" t="str">
        <f>IFERROR((VLOOKUP(B201,INSCRITOS!D:G,4,0)),"")</f>
        <v>Catarina Espada</v>
      </c>
      <c r="F201" s="226" t="str">
        <f>IFERROR((VLOOKUP(B201,INSCRITOS!D:I,6,0)),"")</f>
        <v>F</v>
      </c>
      <c r="G201" s="227" t="str">
        <f>IFERROR((VLOOKUP(B201,INSCRITOS!D:K,8,0)),"")</f>
        <v>SFRAA TRIATLO</v>
      </c>
      <c r="H201" s="213">
        <f>IFERROR((VLOOKUP(B201,INSCRITOS!D:L,9,0)),"")</f>
        <v>0</v>
      </c>
      <c r="I201" s="214">
        <v>82</v>
      </c>
    </row>
    <row r="202" spans="1:9" ht="18" customHeight="1" x14ac:dyDescent="0.25">
      <c r="A202" s="210">
        <f t="shared" si="6"/>
        <v>20</v>
      </c>
      <c r="B202" s="226">
        <v>634</v>
      </c>
      <c r="C202" s="226">
        <f>IFERROR((VLOOKUP(B202,INSCRITOS!D:E,2,0)),"")</f>
        <v>102025</v>
      </c>
      <c r="D202" s="226" t="str">
        <f>IFERROR((VLOOKUP(B202,INSCRITOS!D:F,3,0)),"")</f>
        <v>INIC</v>
      </c>
      <c r="E202" s="227" t="str">
        <f>IFERROR((VLOOKUP(B202,INSCRITOS!D:G,4,0)),"")</f>
        <v>Joana Alves</v>
      </c>
      <c r="F202" s="226" t="str">
        <f>IFERROR((VLOOKUP(B202,INSCRITOS!D:I,6,0)),"")</f>
        <v>F</v>
      </c>
      <c r="G202" s="227" t="str">
        <f>IFERROR((VLOOKUP(B202,INSCRITOS!D:K,8,0)),"")</f>
        <v>Sporting Clube de Portugal</v>
      </c>
      <c r="H202" s="213">
        <f>IFERROR((VLOOKUP(B202,INSCRITOS!D:L,9,0)),"")</f>
        <v>0</v>
      </c>
      <c r="I202" s="214">
        <v>81</v>
      </c>
    </row>
    <row r="203" spans="1:9" ht="18" customHeight="1" x14ac:dyDescent="0.25">
      <c r="A203" s="210">
        <f t="shared" si="6"/>
        <v>21</v>
      </c>
      <c r="B203" s="226">
        <v>5607</v>
      </c>
      <c r="C203" s="226">
        <f>IFERROR((VLOOKUP(B203,INSCRITOS!D:E,2,0)),"")</f>
        <v>102059</v>
      </c>
      <c r="D203" s="226" t="str">
        <f>IFERROR((VLOOKUP(B203,INSCRITOS!D:F,3,0)),"")</f>
        <v>INIC</v>
      </c>
      <c r="E203" s="227" t="str">
        <f>IFERROR((VLOOKUP(B203,INSCRITOS!D:G,4,0)),"")</f>
        <v>Carolina Palma</v>
      </c>
      <c r="F203" s="226" t="str">
        <f>IFERROR((VLOOKUP(B203,INSCRITOS!D:I,6,0)),"")</f>
        <v>F</v>
      </c>
      <c r="G203" s="227" t="str">
        <f>IFERROR((VLOOKUP(B203,INSCRITOS!D:K,8,0)),"")</f>
        <v>GDR Manique de Cima</v>
      </c>
      <c r="H203" s="213" t="str">
        <f>IFERROR((VLOOKUP(B203,INSCRITOS!D:L,9,0)),"")</f>
        <v>Extra</v>
      </c>
      <c r="I203" s="214">
        <v>80</v>
      </c>
    </row>
    <row r="204" spans="1:9" ht="18" customHeight="1" x14ac:dyDescent="0.25">
      <c r="A204" s="210">
        <f t="shared" si="6"/>
        <v>22</v>
      </c>
      <c r="B204" s="226">
        <v>875</v>
      </c>
      <c r="C204" s="226">
        <f>IFERROR((VLOOKUP(B204,INSCRITOS!D:E,2,0)),"")</f>
        <v>102370</v>
      </c>
      <c r="D204" s="226" t="str">
        <f>IFERROR((VLOOKUP(B204,INSCRITOS!D:F,3,0)),"")</f>
        <v>INIC</v>
      </c>
      <c r="E204" s="227" t="str">
        <f>IFERROR((VLOOKUP(B204,INSCRITOS!D:G,4,0)),"")</f>
        <v>Sofia Sousa</v>
      </c>
      <c r="F204" s="226" t="str">
        <f>IFERROR((VLOOKUP(B204,INSCRITOS!D:I,6,0)),"")</f>
        <v>F</v>
      </c>
      <c r="G204" s="227" t="str">
        <f>IFERROR((VLOOKUP(B204,INSCRITOS!D:K,8,0)),"")</f>
        <v>Outsystems Olímpico de Oeiras</v>
      </c>
      <c r="H204" s="213">
        <f>IFERROR((VLOOKUP(B204,INSCRITOS!D:L,9,0)),"")</f>
        <v>0</v>
      </c>
      <c r="I204" s="214">
        <v>79</v>
      </c>
    </row>
    <row r="205" spans="1:9" ht="18" customHeight="1" x14ac:dyDescent="0.25">
      <c r="A205" s="210">
        <f t="shared" si="6"/>
        <v>23</v>
      </c>
      <c r="B205" s="225">
        <v>913</v>
      </c>
      <c r="C205" s="226">
        <f>IFERROR((VLOOKUP(B205,INSCRITOS!D:E,2,0)),"")</f>
        <v>104680</v>
      </c>
      <c r="D205" s="226" t="str">
        <f>IFERROR((VLOOKUP(B205,INSCRITOS!D:F,3,0)),"")</f>
        <v>INIC</v>
      </c>
      <c r="E205" s="227" t="str">
        <f>IFERROR((VLOOKUP(B205,INSCRITOS!D:G,4,0)),"")</f>
        <v>Ana Rita Guerreiro</v>
      </c>
      <c r="F205" s="226" t="str">
        <f>IFERROR((VLOOKUP(B205,INSCRITOS!D:I,6,0)),"")</f>
        <v>F</v>
      </c>
      <c r="G205" s="227" t="str">
        <f>IFERROR((VLOOKUP(B205,INSCRITOS!D:K,8,0)),"")</f>
        <v>Alhandra Sporting Club</v>
      </c>
      <c r="H205" s="213">
        <f>IFERROR((VLOOKUP(B205,INSCRITOS!D:L,9,0)),"")</f>
        <v>0</v>
      </c>
      <c r="I205" s="214">
        <v>78</v>
      </c>
    </row>
    <row r="206" spans="1:9" ht="18" customHeight="1" x14ac:dyDescent="0.25">
      <c r="A206" s="210">
        <f t="shared" si="6"/>
        <v>24</v>
      </c>
      <c r="B206" s="225">
        <v>1314</v>
      </c>
      <c r="C206" s="226">
        <f>IFERROR((VLOOKUP(B206,INSCRITOS!D:E,2,0)),"")</f>
        <v>105357</v>
      </c>
      <c r="D206" s="226" t="str">
        <f>IFERROR((VLOOKUP(B206,INSCRITOS!D:F,3,0)),"")</f>
        <v>INIC</v>
      </c>
      <c r="E206" s="227" t="str">
        <f>IFERROR((VLOOKUP(B206,INSCRITOS!D:G,4,0)),"")</f>
        <v>Maria Valente</v>
      </c>
      <c r="F206" s="226" t="str">
        <f>IFERROR((VLOOKUP(B206,INSCRITOS!D:I,6,0)),"")</f>
        <v>F</v>
      </c>
      <c r="G206" s="227" t="str">
        <f>IFERROR((VLOOKUP(B206,INSCRITOS!D:K,8,0)),"")</f>
        <v>Associação Naval Amorense</v>
      </c>
      <c r="H206" s="213">
        <f>IFERROR((VLOOKUP(B206,INSCRITOS!D:L,9,0)),"")</f>
        <v>0</v>
      </c>
      <c r="I206" s="214">
        <v>77</v>
      </c>
    </row>
    <row r="207" spans="1:9" ht="18" customHeight="1" x14ac:dyDescent="0.25">
      <c r="A207" s="210">
        <f t="shared" si="6"/>
        <v>25</v>
      </c>
      <c r="B207" s="225">
        <v>332</v>
      </c>
      <c r="C207" s="226">
        <f>IFERROR((VLOOKUP(B207,INSCRITOS!D:E,2,0)),"")</f>
        <v>104883</v>
      </c>
      <c r="D207" s="226" t="str">
        <f>IFERROR((VLOOKUP(B207,INSCRITOS!D:F,3,0)),"")</f>
        <v>INIC</v>
      </c>
      <c r="E207" s="227" t="str">
        <f>IFERROR((VLOOKUP(B207,INSCRITOS!D:G,4,0)),"")</f>
        <v>Leonor Santos Rocha</v>
      </c>
      <c r="F207" s="226" t="str">
        <f>IFERROR((VLOOKUP(B207,INSCRITOS!D:I,6,0)),"")</f>
        <v>F</v>
      </c>
      <c r="G207" s="227" t="str">
        <f>IFERROR((VLOOKUP(B207,INSCRITOS!D:K,8,0)),"")</f>
        <v>Sporting Clube de Portugal</v>
      </c>
      <c r="H207" s="213">
        <f>IFERROR((VLOOKUP(B207,INSCRITOS!D:L,9,0)),"")</f>
        <v>0</v>
      </c>
      <c r="I207" s="214">
        <v>76</v>
      </c>
    </row>
    <row r="208" spans="1:9" ht="18" customHeight="1" x14ac:dyDescent="0.25">
      <c r="A208" s="210">
        <f t="shared" si="6"/>
        <v>26</v>
      </c>
      <c r="B208" s="226">
        <v>1309</v>
      </c>
      <c r="C208" s="226">
        <f>IFERROR((VLOOKUP(B208,INSCRITOS!D:E,2,0)),"")</f>
        <v>105346</v>
      </c>
      <c r="D208" s="226" t="str">
        <f>IFERROR((VLOOKUP(B208,INSCRITOS!D:F,3,0)),"")</f>
        <v>INIC</v>
      </c>
      <c r="E208" s="227" t="str">
        <f>IFERROR((VLOOKUP(B208,INSCRITOS!D:G,4,0)),"")</f>
        <v>Leticia Pires</v>
      </c>
      <c r="F208" s="226" t="str">
        <f>IFERROR((VLOOKUP(B208,INSCRITOS!D:I,6,0)),"")</f>
        <v>F</v>
      </c>
      <c r="G208" s="227" t="str">
        <f>IFERROR((VLOOKUP(B208,INSCRITOS!D:K,8,0)),"")</f>
        <v>Associação Naval Amorense</v>
      </c>
      <c r="H208" s="213">
        <f>IFERROR((VLOOKUP(B208,INSCRITOS!D:L,9,0)),"")</f>
        <v>0</v>
      </c>
      <c r="I208" s="214">
        <v>75</v>
      </c>
    </row>
    <row r="209" spans="1:9" ht="18" customHeight="1" x14ac:dyDescent="0.25">
      <c r="A209" s="210">
        <f t="shared" si="6"/>
        <v>27</v>
      </c>
      <c r="B209" s="226">
        <v>460</v>
      </c>
      <c r="C209" s="226">
        <f>IFERROR((VLOOKUP(B209,INSCRITOS!D:E,2,0)),"")</f>
        <v>104344</v>
      </c>
      <c r="D209" s="226" t="str">
        <f>IFERROR((VLOOKUP(B209,INSCRITOS!D:F,3,0)),"")</f>
        <v>INIC</v>
      </c>
      <c r="E209" s="227" t="str">
        <f>IFERROR((VLOOKUP(B209,INSCRITOS!D:G,4,0)),"")</f>
        <v>Margarida Simões</v>
      </c>
      <c r="F209" s="226" t="str">
        <f>IFERROR((VLOOKUP(B209,INSCRITOS!D:I,6,0)),"")</f>
        <v>F</v>
      </c>
      <c r="G209" s="227" t="str">
        <f>IFERROR((VLOOKUP(B209,INSCRITOS!D:K,8,0)),"")</f>
        <v>GDR Manique de Cima</v>
      </c>
      <c r="H209" s="213">
        <f>IFERROR((VLOOKUP(B209,INSCRITOS!D:L,9,0)),"")</f>
        <v>0</v>
      </c>
      <c r="I209" s="214">
        <v>74</v>
      </c>
    </row>
    <row r="210" spans="1:9" ht="18" customHeight="1" x14ac:dyDescent="0.25">
      <c r="A210" s="210">
        <f t="shared" si="6"/>
        <v>28</v>
      </c>
      <c r="B210" s="226">
        <v>983</v>
      </c>
      <c r="C210" s="226">
        <f>IFERROR((VLOOKUP(B210,INSCRITOS!D:E,2,0)),"")</f>
        <v>104072</v>
      </c>
      <c r="D210" s="226" t="str">
        <f>IFERROR((VLOOKUP(B210,INSCRITOS!D:F,3,0)),"")</f>
        <v>INIC</v>
      </c>
      <c r="E210" s="227" t="str">
        <f>IFERROR((VLOOKUP(B210,INSCRITOS!D:G,4,0)),"")</f>
        <v>Mariana Pinto</v>
      </c>
      <c r="F210" s="226" t="str">
        <f>IFERROR((VLOOKUP(B210,INSCRITOS!D:I,6,0)),"")</f>
        <v>F</v>
      </c>
      <c r="G210" s="227" t="str">
        <f>IFERROR((VLOOKUP(B210,INSCRITOS!D:K,8,0)),"")</f>
        <v>GDR Manique de Cima</v>
      </c>
      <c r="H210" s="213">
        <f>IFERROR((VLOOKUP(B210,INSCRITOS!D:L,9,0)),"")</f>
        <v>0</v>
      </c>
      <c r="I210" s="214">
        <v>73</v>
      </c>
    </row>
    <row r="211" spans="1:9" ht="18" customHeight="1" x14ac:dyDescent="0.25">
      <c r="A211" s="210">
        <f t="shared" si="6"/>
        <v>29</v>
      </c>
      <c r="B211" s="225">
        <v>1120</v>
      </c>
      <c r="C211" s="226">
        <f>IFERROR((VLOOKUP(B211,INSCRITOS!D:E,2,0)),"")</f>
        <v>105919</v>
      </c>
      <c r="D211" s="226" t="str">
        <f>IFERROR((VLOOKUP(B211,INSCRITOS!D:F,3,0)),"")</f>
        <v>INIC</v>
      </c>
      <c r="E211" s="227" t="str">
        <f>IFERROR((VLOOKUP(B211,INSCRITOS!D:G,4,0)),"")</f>
        <v>Beatriz Cruz</v>
      </c>
      <c r="F211" s="226" t="str">
        <f>IFERROR((VLOOKUP(B211,INSCRITOS!D:I,6,0)),"")</f>
        <v>F</v>
      </c>
      <c r="G211" s="227" t="str">
        <f>IFERROR((VLOOKUP(B211,INSCRITOS!D:K,8,0)),"")</f>
        <v>GDR Manique de Cima</v>
      </c>
      <c r="H211" s="213">
        <f>IFERROR((VLOOKUP(B211,INSCRITOS!D:L,9,0)),"")</f>
        <v>0</v>
      </c>
      <c r="I211" s="214">
        <v>72</v>
      </c>
    </row>
    <row r="212" spans="1:9" ht="18" customHeight="1" x14ac:dyDescent="0.25">
      <c r="A212" s="210">
        <f t="shared" si="6"/>
        <v>30</v>
      </c>
      <c r="B212" s="225">
        <v>1126</v>
      </c>
      <c r="C212" s="226">
        <f>IFERROR((VLOOKUP(B212,INSCRITOS!D:E,2,0)),"")</f>
        <v>105931</v>
      </c>
      <c r="D212" s="226" t="str">
        <f>IFERROR((VLOOKUP(B212,INSCRITOS!D:F,3,0)),"")</f>
        <v>INIC</v>
      </c>
      <c r="E212" s="227" t="str">
        <f>IFERROR((VLOOKUP(B212,INSCRITOS!D:G,4,0)),"")</f>
        <v>Leonor Agrela</v>
      </c>
      <c r="F212" s="226" t="str">
        <f>IFERROR((VLOOKUP(B212,INSCRITOS!D:I,6,0)),"")</f>
        <v>F</v>
      </c>
      <c r="G212" s="227" t="str">
        <f>IFERROR((VLOOKUP(B212,INSCRITOS!D:K,8,0)),"")</f>
        <v>Clube de Natação da Amadora</v>
      </c>
      <c r="H212" s="213">
        <f>IFERROR((VLOOKUP(B212,INSCRITOS!D:L,9,0)),"")</f>
        <v>0</v>
      </c>
      <c r="I212" s="214">
        <v>71</v>
      </c>
    </row>
    <row r="213" spans="1:9" ht="18" customHeight="1" x14ac:dyDescent="0.25">
      <c r="A213" s="218"/>
      <c r="B213" s="234"/>
      <c r="C213" s="218"/>
      <c r="D213" s="218"/>
      <c r="E213" s="215"/>
      <c r="F213" s="218"/>
      <c r="G213" s="215"/>
      <c r="H213" s="215"/>
      <c r="I213" s="218"/>
    </row>
    <row r="214" spans="1:9" ht="18" customHeight="1" x14ac:dyDescent="0.25">
      <c r="A214" s="218"/>
      <c r="B214" s="234"/>
      <c r="C214" s="218"/>
      <c r="D214" s="218"/>
      <c r="E214" s="215"/>
      <c r="F214" s="218"/>
      <c r="G214" s="215"/>
      <c r="H214" s="215"/>
      <c r="I214" s="218"/>
    </row>
    <row r="215" spans="1:9" ht="18" customHeight="1" x14ac:dyDescent="0.25">
      <c r="A215" s="23" t="s">
        <v>17</v>
      </c>
      <c r="B215" s="23"/>
      <c r="C215" s="23"/>
      <c r="D215" s="23"/>
      <c r="E215" s="23"/>
      <c r="F215" s="23"/>
      <c r="G215" s="23"/>
      <c r="H215" s="23"/>
      <c r="I215" s="23"/>
    </row>
    <row r="216" spans="1:9" ht="18" customHeight="1" x14ac:dyDescent="0.25">
      <c r="A216" s="6" t="s">
        <v>9</v>
      </c>
      <c r="B216" s="256" t="s">
        <v>10</v>
      </c>
      <c r="C216" s="6" t="s">
        <v>1</v>
      </c>
      <c r="D216" s="6" t="s">
        <v>2</v>
      </c>
      <c r="E216" s="6" t="s">
        <v>3</v>
      </c>
      <c r="F216" s="6" t="s">
        <v>5</v>
      </c>
      <c r="G216" s="6" t="s">
        <v>7</v>
      </c>
      <c r="H216" s="130"/>
      <c r="I216" s="6" t="s">
        <v>11</v>
      </c>
    </row>
    <row r="217" spans="1:9" ht="18" customHeight="1" x14ac:dyDescent="0.25">
      <c r="A217" s="210">
        <v>1</v>
      </c>
      <c r="B217" s="211">
        <v>415</v>
      </c>
      <c r="C217" s="210">
        <f>IFERROR((VLOOKUP(B217,INSCRITOS!D:E,2,0)),"")</f>
        <v>100762</v>
      </c>
      <c r="D217" s="210" t="str">
        <f>IFERROR((VLOOKUP(B217,INSCRITOS!D:F,3,0)),"")</f>
        <v>JUV</v>
      </c>
      <c r="E217" s="212" t="str">
        <f>IFERROR((VLOOKUP(B217,INSCRITOS!D:G,4,0)),"")</f>
        <v>Francisco Protásio</v>
      </c>
      <c r="F217" s="210" t="str">
        <f>IFERROR((VLOOKUP(B217,INSCRITOS!D:I,6,0)),"")</f>
        <v>M</v>
      </c>
      <c r="G217" s="212" t="str">
        <f>IFERROR((VLOOKUP(B217,INSCRITOS!D:K,8,0)),"")</f>
        <v>Sport Lisboa e Benfica</v>
      </c>
      <c r="H217" s="213">
        <f>IFERROR((VLOOKUP(B217,INSCRITOS!D:L,9,0)),"")</f>
        <v>0</v>
      </c>
      <c r="I217" s="214">
        <v>100</v>
      </c>
    </row>
    <row r="218" spans="1:9" ht="18" customHeight="1" x14ac:dyDescent="0.25">
      <c r="A218" s="210">
        <f t="shared" ref="A218:A242" si="7">+A217+1</f>
        <v>2</v>
      </c>
      <c r="B218" s="211">
        <v>196</v>
      </c>
      <c r="C218" s="210">
        <f>IFERROR((VLOOKUP(B218,INSCRITOS!D:E,2,0)),"")</f>
        <v>102619</v>
      </c>
      <c r="D218" s="210" t="str">
        <f>IFERROR((VLOOKUP(B218,INSCRITOS!D:F,3,0)),"")</f>
        <v>JUV</v>
      </c>
      <c r="E218" s="212" t="str">
        <f>IFERROR((VLOOKUP(B218,INSCRITOS!D:G,4,0)),"")</f>
        <v>Vasco Teló</v>
      </c>
      <c r="F218" s="210" t="str">
        <f>IFERROR((VLOOKUP(B218,INSCRITOS!D:I,6,0)),"")</f>
        <v>M</v>
      </c>
      <c r="G218" s="212" t="str">
        <f>IFERROR((VLOOKUP(B218,INSCRITOS!D:K,8,0)),"")</f>
        <v>Sport Lisboa e Benfica</v>
      </c>
      <c r="H218" s="213">
        <f>IFERROR((VLOOKUP(B218,INSCRITOS!D:L,9,0)),"")</f>
        <v>0</v>
      </c>
      <c r="I218" s="214">
        <v>99</v>
      </c>
    </row>
    <row r="219" spans="1:9" ht="18" customHeight="1" x14ac:dyDescent="0.25">
      <c r="A219" s="210">
        <f t="shared" si="7"/>
        <v>3</v>
      </c>
      <c r="B219" s="211">
        <v>630</v>
      </c>
      <c r="C219" s="210">
        <f>IFERROR((VLOOKUP(B219,INSCRITOS!D:E,2,0)),"")</f>
        <v>100784</v>
      </c>
      <c r="D219" s="210" t="str">
        <f>IFERROR((VLOOKUP(B219,INSCRITOS!D:F,3,0)),"")</f>
        <v>JUV</v>
      </c>
      <c r="E219" s="212" t="str">
        <f>IFERROR((VLOOKUP(B219,INSCRITOS!D:G,4,0)),"")</f>
        <v>Tomás Prudêncio</v>
      </c>
      <c r="F219" s="210" t="str">
        <f>IFERROR((VLOOKUP(B219,INSCRITOS!D:I,6,0)),"")</f>
        <v>M</v>
      </c>
      <c r="G219" s="212" t="str">
        <f>IFERROR((VLOOKUP(B219,INSCRITOS!D:K,8,0)),"")</f>
        <v>Sport Lisboa e Benfica</v>
      </c>
      <c r="H219" s="213">
        <f>IFERROR((VLOOKUP(B219,INSCRITOS!D:L,9,0)),"")</f>
        <v>0</v>
      </c>
      <c r="I219" s="214">
        <v>98</v>
      </c>
    </row>
    <row r="220" spans="1:9" ht="18" customHeight="1" x14ac:dyDescent="0.25">
      <c r="A220" s="210">
        <f t="shared" si="7"/>
        <v>4</v>
      </c>
      <c r="B220" s="211">
        <v>655</v>
      </c>
      <c r="C220" s="210">
        <f>IFERROR((VLOOKUP(B220,INSCRITOS!D:E,2,0)),"")</f>
        <v>103096</v>
      </c>
      <c r="D220" s="210" t="str">
        <f>IFERROR((VLOOKUP(B220,INSCRITOS!D:F,3,0)),"")</f>
        <v>JUV</v>
      </c>
      <c r="E220" s="212" t="str">
        <f>IFERROR((VLOOKUP(B220,INSCRITOS!D:G,4,0)),"")</f>
        <v>André Canhoto</v>
      </c>
      <c r="F220" s="210" t="str">
        <f>IFERROR((VLOOKUP(B220,INSCRITOS!D:I,6,0)),"")</f>
        <v>M</v>
      </c>
      <c r="G220" s="212" t="str">
        <f>IFERROR((VLOOKUP(B220,INSCRITOS!D:K,8,0)),"")</f>
        <v>Clube de Natação da Amadora</v>
      </c>
      <c r="H220" s="213">
        <f>IFERROR((VLOOKUP(B220,INSCRITOS!D:L,9,0)),"")</f>
        <v>0</v>
      </c>
      <c r="I220" s="214">
        <v>97</v>
      </c>
    </row>
    <row r="221" spans="1:9" ht="18" customHeight="1" x14ac:dyDescent="0.25">
      <c r="A221" s="210">
        <f t="shared" si="7"/>
        <v>5</v>
      </c>
      <c r="B221" s="211">
        <v>233</v>
      </c>
      <c r="C221" s="210">
        <f>IFERROR((VLOOKUP(B221,INSCRITOS!D:E,2,0)),"")</f>
        <v>102225</v>
      </c>
      <c r="D221" s="210" t="str">
        <f>IFERROR((VLOOKUP(B221,INSCRITOS!D:F,3,0)),"")</f>
        <v>JUV</v>
      </c>
      <c r="E221" s="212" t="str">
        <f>IFERROR((VLOOKUP(B221,INSCRITOS!D:G,4,0)),"")</f>
        <v>Tiago Margarido</v>
      </c>
      <c r="F221" s="210" t="str">
        <f>IFERROR((VLOOKUP(B221,INSCRITOS!D:I,6,0)),"")</f>
        <v>M</v>
      </c>
      <c r="G221" s="212" t="str">
        <f>IFERROR((VLOOKUP(B221,INSCRITOS!D:K,8,0)),"")</f>
        <v>Sport Lisboa e Benfica</v>
      </c>
      <c r="H221" s="213">
        <f>IFERROR((VLOOKUP(B221,INSCRITOS!D:L,9,0)),"")</f>
        <v>0</v>
      </c>
      <c r="I221" s="214">
        <v>96</v>
      </c>
    </row>
    <row r="222" spans="1:9" ht="18" customHeight="1" x14ac:dyDescent="0.25">
      <c r="A222" s="210">
        <f t="shared" si="7"/>
        <v>6</v>
      </c>
      <c r="B222" s="211">
        <v>700</v>
      </c>
      <c r="C222" s="210">
        <f>IFERROR((VLOOKUP(B222,INSCRITOS!D:E,2,0)),"")</f>
        <v>102075</v>
      </c>
      <c r="D222" s="210" t="str">
        <f>IFERROR((VLOOKUP(B222,INSCRITOS!D:F,3,0)),"")</f>
        <v>JUV</v>
      </c>
      <c r="E222" s="212" t="str">
        <f>IFERROR((VLOOKUP(B222,INSCRITOS!D:G,4,0)),"")</f>
        <v>Mateus Albergaria</v>
      </c>
      <c r="F222" s="210" t="str">
        <f>IFERROR((VLOOKUP(B222,INSCRITOS!D:I,6,0)),"")</f>
        <v>M</v>
      </c>
      <c r="G222" s="212" t="str">
        <f>IFERROR((VLOOKUP(B222,INSCRITOS!D:K,8,0)),"")</f>
        <v>GDR Manique de Cima</v>
      </c>
      <c r="H222" s="213">
        <f>IFERROR((VLOOKUP(B222,INSCRITOS!D:L,9,0)),"")</f>
        <v>0</v>
      </c>
      <c r="I222" s="214">
        <v>95</v>
      </c>
    </row>
    <row r="223" spans="1:9" ht="18" customHeight="1" x14ac:dyDescent="0.25">
      <c r="A223" s="210">
        <f t="shared" si="7"/>
        <v>7</v>
      </c>
      <c r="B223" s="211">
        <v>227</v>
      </c>
      <c r="C223" s="210">
        <f>IFERROR((VLOOKUP(B223,INSCRITOS!D:E,2,0)),"")</f>
        <v>104194</v>
      </c>
      <c r="D223" s="210" t="str">
        <f>IFERROR((VLOOKUP(B223,INSCRITOS!D:F,3,0)),"")</f>
        <v>JUV</v>
      </c>
      <c r="E223" s="212" t="str">
        <f>IFERROR((VLOOKUP(B223,INSCRITOS!D:G,4,0)),"")</f>
        <v>Vasco Simões</v>
      </c>
      <c r="F223" s="210" t="str">
        <f>IFERROR((VLOOKUP(B223,INSCRITOS!D:I,6,0)),"")</f>
        <v>M</v>
      </c>
      <c r="G223" s="212" t="str">
        <f>IFERROR((VLOOKUP(B223,INSCRITOS!D:K,8,0)),"")</f>
        <v>Sporting Clube de Portugal</v>
      </c>
      <c r="H223" s="213">
        <f>IFERROR((VLOOKUP(B223,INSCRITOS!D:L,9,0)),"")</f>
        <v>0</v>
      </c>
      <c r="I223" s="214">
        <v>94</v>
      </c>
    </row>
    <row r="224" spans="1:9" ht="18" customHeight="1" x14ac:dyDescent="0.25">
      <c r="A224" s="210">
        <f t="shared" si="7"/>
        <v>8</v>
      </c>
      <c r="B224" s="211">
        <v>264</v>
      </c>
      <c r="C224" s="210">
        <f>IFERROR((VLOOKUP(B224,INSCRITOS!D:E,2,0)),"")</f>
        <v>104803</v>
      </c>
      <c r="D224" s="210" t="str">
        <f>IFERROR((VLOOKUP(B224,INSCRITOS!D:F,3,0)),"")</f>
        <v>JUV</v>
      </c>
      <c r="E224" s="212" t="str">
        <f>IFERROR((VLOOKUP(B224,INSCRITOS!D:G,4,0)),"")</f>
        <v>Gonçalo Nunes</v>
      </c>
      <c r="F224" s="210" t="str">
        <f>IFERROR((VLOOKUP(B224,INSCRITOS!D:I,6,0)),"")</f>
        <v>M</v>
      </c>
      <c r="G224" s="212" t="str">
        <f>IFERROR((VLOOKUP(B224,INSCRITOS!D:K,8,0)),"")</f>
        <v>Outsystems Olímpico de Oeiras</v>
      </c>
      <c r="H224" s="213">
        <f>IFERROR((VLOOKUP(B224,INSCRITOS!D:L,9,0)),"")</f>
        <v>0</v>
      </c>
      <c r="I224" s="214">
        <v>93</v>
      </c>
    </row>
    <row r="225" spans="1:9" ht="18" customHeight="1" x14ac:dyDescent="0.25">
      <c r="A225" s="210">
        <f t="shared" si="7"/>
        <v>9</v>
      </c>
      <c r="B225" s="211">
        <v>1311</v>
      </c>
      <c r="C225" s="210">
        <f>IFERROR((VLOOKUP(B225,INSCRITOS!D:E,2,0)),"")</f>
        <v>105354</v>
      </c>
      <c r="D225" s="210" t="str">
        <f>IFERROR((VLOOKUP(B225,INSCRITOS!D:F,3,0)),"")</f>
        <v>JUV</v>
      </c>
      <c r="E225" s="212" t="str">
        <f>IFERROR((VLOOKUP(B225,INSCRITOS!D:G,4,0)),"")</f>
        <v>Pedro Carvalho</v>
      </c>
      <c r="F225" s="210" t="str">
        <f>IFERROR((VLOOKUP(B225,INSCRITOS!D:I,6,0)),"")</f>
        <v>M</v>
      </c>
      <c r="G225" s="212" t="str">
        <f>IFERROR((VLOOKUP(B225,INSCRITOS!D:K,8,0)),"")</f>
        <v>Sport Lisboa e Benfica</v>
      </c>
      <c r="H225" s="213">
        <f>IFERROR((VLOOKUP(B225,INSCRITOS!D:L,9,0)),"")</f>
        <v>0</v>
      </c>
      <c r="I225" s="214">
        <v>92</v>
      </c>
    </row>
    <row r="226" spans="1:9" ht="18" customHeight="1" x14ac:dyDescent="0.25">
      <c r="A226" s="210">
        <f t="shared" si="7"/>
        <v>10</v>
      </c>
      <c r="B226" s="211">
        <v>448</v>
      </c>
      <c r="C226" s="210">
        <f>IFERROR((VLOOKUP(B226,INSCRITOS!D:E,2,0)),"")</f>
        <v>105035</v>
      </c>
      <c r="D226" s="210" t="str">
        <f>IFERROR((VLOOKUP(B226,INSCRITOS!D:F,3,0)),"")</f>
        <v>JUV</v>
      </c>
      <c r="E226" s="212" t="str">
        <f>IFERROR((VLOOKUP(B226,INSCRITOS!D:G,4,0)),"")</f>
        <v>Dinis Silva</v>
      </c>
      <c r="F226" s="210" t="str">
        <f>IFERROR((VLOOKUP(B226,INSCRITOS!D:I,6,0)),"")</f>
        <v>M</v>
      </c>
      <c r="G226" s="212" t="str">
        <f>IFERROR((VLOOKUP(B226,INSCRITOS!D:K,8,0)),"")</f>
        <v>Sporting Clube de Portugal</v>
      </c>
      <c r="H226" s="213">
        <f>IFERROR((VLOOKUP(B226,INSCRITOS!D:L,9,0)),"")</f>
        <v>0</v>
      </c>
      <c r="I226" s="214">
        <v>91</v>
      </c>
    </row>
    <row r="227" spans="1:9" ht="18" customHeight="1" x14ac:dyDescent="0.25">
      <c r="A227" s="210">
        <f t="shared" si="7"/>
        <v>11</v>
      </c>
      <c r="B227" s="211">
        <v>5301</v>
      </c>
      <c r="C227" s="210">
        <f>IFERROR((VLOOKUP(B227,INSCRITOS!D:E,2,0)),"")</f>
        <v>104694</v>
      </c>
      <c r="D227" s="210" t="str">
        <f>IFERROR((VLOOKUP(B227,INSCRITOS!D:F,3,0)),"")</f>
        <v>JUV</v>
      </c>
      <c r="E227" s="212" t="str">
        <f>IFERROR((VLOOKUP(B227,INSCRITOS!D:G,4,0)),"")</f>
        <v>Tiago Homem</v>
      </c>
      <c r="F227" s="210" t="str">
        <f>IFERROR((VLOOKUP(B227,INSCRITOS!D:I,6,0)),"")</f>
        <v>M</v>
      </c>
      <c r="G227" s="212" t="str">
        <f>IFERROR((VLOOKUP(B227,INSCRITOS!D:K,8,0)),"")</f>
        <v>Sport Lisboa e Benfica</v>
      </c>
      <c r="H227" s="213">
        <f>IFERROR((VLOOKUP(B227,INSCRITOS!D:L,9,0)),"")</f>
        <v>0</v>
      </c>
      <c r="I227" s="214">
        <v>90</v>
      </c>
    </row>
    <row r="228" spans="1:9" ht="18" customHeight="1" x14ac:dyDescent="0.25">
      <c r="A228" s="210">
        <f t="shared" si="7"/>
        <v>12</v>
      </c>
      <c r="B228" s="216">
        <v>177</v>
      </c>
      <c r="C228" s="210">
        <f>IFERROR((VLOOKUP(B228,INSCRITOS!D:E,2,0)),"")</f>
        <v>100447</v>
      </c>
      <c r="D228" s="210" t="str">
        <f>IFERROR((VLOOKUP(B228,INSCRITOS!D:F,3,0)),"")</f>
        <v>JUV</v>
      </c>
      <c r="E228" s="212" t="str">
        <f>IFERROR((VLOOKUP(B228,INSCRITOS!D:G,4,0)),"")</f>
        <v>Antonio Vaz Pedro</v>
      </c>
      <c r="F228" s="210" t="str">
        <f>IFERROR((VLOOKUP(B228,INSCRITOS!D:I,6,0)),"")</f>
        <v>M</v>
      </c>
      <c r="G228" s="212" t="str">
        <f>IFERROR((VLOOKUP(B228,INSCRITOS!D:K,8,0)),"")</f>
        <v>SFRAA TRIATLO</v>
      </c>
      <c r="H228" s="213">
        <f>IFERROR((VLOOKUP(B228,INSCRITOS!D:L,9,0)),"")</f>
        <v>0</v>
      </c>
      <c r="I228" s="214">
        <v>89</v>
      </c>
    </row>
    <row r="229" spans="1:9" ht="18" customHeight="1" x14ac:dyDescent="0.25">
      <c r="A229" s="210">
        <f t="shared" si="7"/>
        <v>13</v>
      </c>
      <c r="B229" s="217">
        <v>5410</v>
      </c>
      <c r="C229" s="210">
        <f>IFERROR((VLOOKUP(B229,INSCRITOS!D:E,2,0)),"")</f>
        <v>0</v>
      </c>
      <c r="D229" s="210" t="str">
        <f>IFERROR((VLOOKUP(B229,INSCRITOS!D:F,3,0)),"")</f>
        <v>JUV</v>
      </c>
      <c r="E229" s="212" t="str">
        <f>IFERROR((VLOOKUP(B229,INSCRITOS!D:G,4,0)),"")</f>
        <v>Guilherme Garcia</v>
      </c>
      <c r="F229" s="210" t="str">
        <f>IFERROR((VLOOKUP(B229,INSCRITOS!D:I,6,0)),"")</f>
        <v>M</v>
      </c>
      <c r="G229" s="212" t="str">
        <f>IFERROR((VLOOKUP(B229,INSCRITOS!D:K,8,0)),"")</f>
        <v>SFRAA Triatlo/ Não federado</v>
      </c>
      <c r="H229" s="213" t="str">
        <f>IFERROR((VLOOKUP(B229,INSCRITOS!D:L,9,0)),"")</f>
        <v>extra</v>
      </c>
      <c r="I229" s="214"/>
    </row>
    <row r="230" spans="1:9" ht="18" customHeight="1" x14ac:dyDescent="0.25">
      <c r="A230" s="210">
        <f t="shared" si="7"/>
        <v>14</v>
      </c>
      <c r="B230" s="211">
        <v>794</v>
      </c>
      <c r="C230" s="210">
        <f>IFERROR((VLOOKUP(B230,INSCRITOS!D:E,2,0)),"")</f>
        <v>104585</v>
      </c>
      <c r="D230" s="210" t="str">
        <f>IFERROR((VLOOKUP(B230,INSCRITOS!D:F,3,0)),"")</f>
        <v>JUV</v>
      </c>
      <c r="E230" s="212" t="str">
        <f>IFERROR((VLOOKUP(B230,INSCRITOS!D:G,4,0)),"")</f>
        <v>Rafael Vasconcelos</v>
      </c>
      <c r="F230" s="210" t="str">
        <f>IFERROR((VLOOKUP(B230,INSCRITOS!D:I,6,0)),"")</f>
        <v>M</v>
      </c>
      <c r="G230" s="212" t="str">
        <f>IFERROR((VLOOKUP(B230,INSCRITOS!D:K,8,0)),"")</f>
        <v>Outsystems Olímpico de Oeiras</v>
      </c>
      <c r="H230" s="213">
        <f>IFERROR((VLOOKUP(B230,INSCRITOS!D:L,9,0)),"")</f>
        <v>0</v>
      </c>
      <c r="I230" s="214">
        <v>88</v>
      </c>
    </row>
    <row r="231" spans="1:9" ht="18" customHeight="1" x14ac:dyDescent="0.25">
      <c r="A231" s="210">
        <f t="shared" si="7"/>
        <v>15</v>
      </c>
      <c r="B231" s="211">
        <v>791</v>
      </c>
      <c r="C231" s="210">
        <f>IFERROR((VLOOKUP(B231,INSCRITOS!D:E,2,0)),"")</f>
        <v>103815</v>
      </c>
      <c r="D231" s="210" t="str">
        <f>IFERROR((VLOOKUP(B231,INSCRITOS!D:F,3,0)),"")</f>
        <v>JUV</v>
      </c>
      <c r="E231" s="212" t="str">
        <f>IFERROR((VLOOKUP(B231,INSCRITOS!D:G,4,0)),"")</f>
        <v>Afonso Lopes</v>
      </c>
      <c r="F231" s="210" t="str">
        <f>IFERROR((VLOOKUP(B231,INSCRITOS!D:I,6,0)),"")</f>
        <v>M</v>
      </c>
      <c r="G231" s="212" t="str">
        <f>IFERROR((VLOOKUP(B231,INSCRITOS!D:K,8,0)),"")</f>
        <v>Clube de Natação da Amadora</v>
      </c>
      <c r="H231" s="213">
        <f>IFERROR((VLOOKUP(B231,INSCRITOS!D:L,9,0)),"")</f>
        <v>0</v>
      </c>
      <c r="I231" s="214">
        <v>87</v>
      </c>
    </row>
    <row r="232" spans="1:9" ht="18" customHeight="1" x14ac:dyDescent="0.25">
      <c r="A232" s="210">
        <f t="shared" si="7"/>
        <v>16</v>
      </c>
      <c r="B232" s="211">
        <v>474</v>
      </c>
      <c r="C232" s="210">
        <f>IFERROR((VLOOKUP(B232,INSCRITOS!D:E,2,0)),"")</f>
        <v>105053</v>
      </c>
      <c r="D232" s="210" t="str">
        <f>IFERROR((VLOOKUP(B232,INSCRITOS!D:F,3,0)),"")</f>
        <v>JUV</v>
      </c>
      <c r="E232" s="212" t="str">
        <f>IFERROR((VLOOKUP(B232,INSCRITOS!D:G,4,0)),"")</f>
        <v>Leonardo Sousa</v>
      </c>
      <c r="F232" s="210" t="str">
        <f>IFERROR((VLOOKUP(B232,INSCRITOS!D:I,6,0)),"")</f>
        <v>M</v>
      </c>
      <c r="G232" s="212" t="str">
        <f>IFERROR((VLOOKUP(B232,INSCRITOS!D:K,8,0)),"")</f>
        <v>Sporting Clube de Portugal</v>
      </c>
      <c r="H232" s="213">
        <f>IFERROR((VLOOKUP(B232,INSCRITOS!D:L,9,0)),"")</f>
        <v>0</v>
      </c>
      <c r="I232" s="214">
        <v>86</v>
      </c>
    </row>
    <row r="233" spans="1:9" ht="18" customHeight="1" x14ac:dyDescent="0.25">
      <c r="A233" s="210">
        <f t="shared" si="7"/>
        <v>17</v>
      </c>
      <c r="B233" s="211">
        <v>1321</v>
      </c>
      <c r="C233" s="210">
        <f>IFERROR((VLOOKUP(B233,INSCRITOS!D:E,2,0)),"")</f>
        <v>105373</v>
      </c>
      <c r="D233" s="210" t="str">
        <f>IFERROR((VLOOKUP(B233,INSCRITOS!D:F,3,0)),"")</f>
        <v>JUV</v>
      </c>
      <c r="E233" s="212" t="str">
        <f>IFERROR((VLOOKUP(B233,INSCRITOS!D:G,4,0)),"")</f>
        <v>Rodrigo Figueiredo</v>
      </c>
      <c r="F233" s="210" t="str">
        <f>IFERROR((VLOOKUP(B233,INSCRITOS!D:I,6,0)),"")</f>
        <v>M</v>
      </c>
      <c r="G233" s="212" t="str">
        <f>IFERROR((VLOOKUP(B233,INSCRITOS!D:K,8,0)),"")</f>
        <v>Sporting Clube de Portugal</v>
      </c>
      <c r="H233" s="213">
        <f>IFERROR((VLOOKUP(B233,INSCRITOS!D:L,9,0)),"")</f>
        <v>0</v>
      </c>
      <c r="I233" s="214">
        <v>85</v>
      </c>
    </row>
    <row r="234" spans="1:9" ht="18" customHeight="1" x14ac:dyDescent="0.25">
      <c r="A234" s="210">
        <f t="shared" si="7"/>
        <v>18</v>
      </c>
      <c r="B234" s="211">
        <v>226</v>
      </c>
      <c r="C234" s="210">
        <f>IFERROR((VLOOKUP(B234,INSCRITOS!D:E,2,0)),"")</f>
        <v>104193</v>
      </c>
      <c r="D234" s="210" t="str">
        <f>IFERROR((VLOOKUP(B234,INSCRITOS!D:F,3,0)),"")</f>
        <v>JUV</v>
      </c>
      <c r="E234" s="212" t="str">
        <f>IFERROR((VLOOKUP(B234,INSCRITOS!D:G,4,0)),"")</f>
        <v>Guilherme Dinis</v>
      </c>
      <c r="F234" s="210" t="str">
        <f>IFERROR((VLOOKUP(B234,INSCRITOS!D:I,6,0)),"")</f>
        <v>M</v>
      </c>
      <c r="G234" s="212" t="str">
        <f>IFERROR((VLOOKUP(B234,INSCRITOS!D:K,8,0)),"")</f>
        <v>Sporting Clube de Portugal</v>
      </c>
      <c r="H234" s="213">
        <f>IFERROR((VLOOKUP(B234,INSCRITOS!D:L,9,0)),"")</f>
        <v>0</v>
      </c>
      <c r="I234" s="214">
        <v>84</v>
      </c>
    </row>
    <row r="235" spans="1:9" ht="18" customHeight="1" x14ac:dyDescent="0.25">
      <c r="A235" s="210">
        <f t="shared" si="7"/>
        <v>19</v>
      </c>
      <c r="B235" s="216">
        <v>1034</v>
      </c>
      <c r="C235" s="244">
        <f>IFERROR((VLOOKUP(B235,INSCRITOS!D:E,2,0)),"")</f>
        <v>105702</v>
      </c>
      <c r="D235" s="244" t="str">
        <f>IFERROR((VLOOKUP(B235,INSCRITOS!D:F,3,0)),"")</f>
        <v>JUV</v>
      </c>
      <c r="E235" s="245" t="str">
        <f>IFERROR((VLOOKUP(B235,INSCRITOS!D:G,4,0)),"")</f>
        <v>Joaquim Vasconcelos</v>
      </c>
      <c r="F235" s="244" t="str">
        <f>IFERROR((VLOOKUP(B235,INSCRITOS!D:I,6,0)),"")</f>
        <v>M</v>
      </c>
      <c r="G235" s="245" t="str">
        <f>IFERROR((VLOOKUP(B235,INSCRITOS!D:K,8,0)),"")</f>
        <v>SFRAA TRIATLO</v>
      </c>
      <c r="H235" s="213">
        <f>IFERROR((VLOOKUP(B235,INSCRITOS!D:L,9,0)),"")</f>
        <v>0</v>
      </c>
      <c r="I235" s="214">
        <v>83</v>
      </c>
    </row>
    <row r="236" spans="1:9" ht="18" customHeight="1" x14ac:dyDescent="0.25">
      <c r="A236" s="210">
        <f t="shared" si="7"/>
        <v>20</v>
      </c>
      <c r="B236" s="225">
        <v>593</v>
      </c>
      <c r="C236" s="210">
        <f>IFERROR((VLOOKUP(B236,INSCRITOS!D:E,2,0)),"")</f>
        <v>103097</v>
      </c>
      <c r="D236" s="210" t="str">
        <f>IFERROR((VLOOKUP(B236,INSCRITOS!D:F,3,0)),"")</f>
        <v>JUV</v>
      </c>
      <c r="E236" s="212" t="str">
        <f>IFERROR((VLOOKUP(B236,INSCRITOS!D:G,4,0)),"")</f>
        <v>Tomás Pita</v>
      </c>
      <c r="F236" s="210" t="str">
        <f>IFERROR((VLOOKUP(B236,INSCRITOS!D:I,6,0)),"")</f>
        <v>M</v>
      </c>
      <c r="G236" s="212" t="str">
        <f>IFERROR((VLOOKUP(B236,INSCRITOS!D:K,8,0)),"")</f>
        <v>Clube de Natação da Amadora</v>
      </c>
      <c r="H236" s="213">
        <f>IFERROR((VLOOKUP(B236,INSCRITOS!D:L,9,0)),"")</f>
        <v>0</v>
      </c>
      <c r="I236" s="214">
        <v>82</v>
      </c>
    </row>
    <row r="237" spans="1:9" ht="18" customHeight="1" x14ac:dyDescent="0.25">
      <c r="A237" s="210">
        <f t="shared" si="7"/>
        <v>21</v>
      </c>
      <c r="B237" s="225">
        <v>486</v>
      </c>
      <c r="C237" s="210">
        <f>IFERROR((VLOOKUP(B237,INSCRITOS!D:E,2,0)),"")</f>
        <v>105072</v>
      </c>
      <c r="D237" s="210" t="str">
        <f>IFERROR((VLOOKUP(B237,INSCRITOS!D:F,3,0)),"")</f>
        <v>JUV</v>
      </c>
      <c r="E237" s="212" t="str">
        <f>IFERROR((VLOOKUP(B237,INSCRITOS!D:G,4,0)),"")</f>
        <v>Guilherme Costa</v>
      </c>
      <c r="F237" s="210" t="str">
        <f>IFERROR((VLOOKUP(B237,INSCRITOS!D:I,6,0)),"")</f>
        <v>M</v>
      </c>
      <c r="G237" s="212" t="str">
        <f>IFERROR((VLOOKUP(B237,INSCRITOS!D:K,8,0)),"")</f>
        <v>CCDSintrense</v>
      </c>
      <c r="H237" s="213">
        <f>IFERROR((VLOOKUP(B237,INSCRITOS!D:L,9,0)),"")</f>
        <v>0</v>
      </c>
      <c r="I237" s="214">
        <v>81</v>
      </c>
    </row>
    <row r="238" spans="1:9" ht="18" customHeight="1" x14ac:dyDescent="0.25">
      <c r="A238" s="210">
        <f t="shared" si="7"/>
        <v>22</v>
      </c>
      <c r="B238" s="225">
        <v>173</v>
      </c>
      <c r="C238" s="210">
        <f>IFERROR((VLOOKUP(B238,INSCRITOS!D:E,2,0)),"")</f>
        <v>104176</v>
      </c>
      <c r="D238" s="210" t="str">
        <f>IFERROR((VLOOKUP(B238,INSCRITOS!D:F,3,0)),"")</f>
        <v>JUV</v>
      </c>
      <c r="E238" s="212" t="str">
        <f>IFERROR((VLOOKUP(B238,INSCRITOS!D:G,4,0)),"")</f>
        <v>Tiago Ferreira</v>
      </c>
      <c r="F238" s="210" t="str">
        <f>IFERROR((VLOOKUP(B238,INSCRITOS!D:I,6,0)),"")</f>
        <v>M</v>
      </c>
      <c r="G238" s="212" t="str">
        <f>IFERROR((VLOOKUP(B238,INSCRITOS!D:K,8,0)),"")</f>
        <v>Clube de Natação da Amadora</v>
      </c>
      <c r="H238" s="213">
        <f>IFERROR((VLOOKUP(B238,INSCRITOS!D:L,9,0)),"")</f>
        <v>0</v>
      </c>
      <c r="I238" s="214">
        <v>80</v>
      </c>
    </row>
    <row r="239" spans="1:9" s="8" customFormat="1" ht="18" customHeight="1" x14ac:dyDescent="0.25">
      <c r="A239" s="210">
        <f t="shared" si="7"/>
        <v>23</v>
      </c>
      <c r="B239" s="225">
        <v>1047</v>
      </c>
      <c r="C239" s="210">
        <f>IFERROR((VLOOKUP(B239,INSCRITOS!D:E,2,0)),"")</f>
        <v>105677</v>
      </c>
      <c r="D239" s="210" t="str">
        <f>IFERROR((VLOOKUP(B239,INSCRITOS!D:F,3,0)),"")</f>
        <v>JUV</v>
      </c>
      <c r="E239" s="212" t="str">
        <f>IFERROR((VLOOKUP(B239,INSCRITOS!D:G,4,0)),"")</f>
        <v>Miguel Neves</v>
      </c>
      <c r="F239" s="210" t="str">
        <f>IFERROR((VLOOKUP(B239,INSCRITOS!D:I,6,0)),"")</f>
        <v>M</v>
      </c>
      <c r="G239" s="212" t="str">
        <f>IFERROR((VLOOKUP(B239,INSCRITOS!D:K,8,0)),"")</f>
        <v>Sport Lisboa e Benfica</v>
      </c>
      <c r="H239" s="213">
        <f>IFERROR((VLOOKUP(B239,INSCRITOS!D:L,9,0)),"")</f>
        <v>0</v>
      </c>
      <c r="I239" s="214">
        <v>79</v>
      </c>
    </row>
    <row r="240" spans="1:9" s="8" customFormat="1" ht="18" customHeight="1" x14ac:dyDescent="0.25">
      <c r="A240" s="210">
        <f t="shared" si="7"/>
        <v>24</v>
      </c>
      <c r="B240" s="225">
        <v>514</v>
      </c>
      <c r="C240" s="210">
        <f>IFERROR((VLOOKUP(B240,INSCRITOS!D:E,2,0)),"")</f>
        <v>100849</v>
      </c>
      <c r="D240" s="210" t="str">
        <f>IFERROR((VLOOKUP(B240,INSCRITOS!D:F,3,0)),"")</f>
        <v>JUV</v>
      </c>
      <c r="E240" s="212" t="str">
        <f>IFERROR((VLOOKUP(B240,INSCRITOS!D:G,4,0)),"")</f>
        <v>Tomás Sousa</v>
      </c>
      <c r="F240" s="210" t="str">
        <f>IFERROR((VLOOKUP(B240,INSCRITOS!D:I,6,0)),"")</f>
        <v>M</v>
      </c>
      <c r="G240" s="212" t="str">
        <f>IFERROR((VLOOKUP(B240,INSCRITOS!D:K,8,0)),"")</f>
        <v>Outsystems Olímpico de Oeiras</v>
      </c>
      <c r="H240" s="213">
        <f>IFERROR((VLOOKUP(B240,INSCRITOS!D:L,9,0)),"")</f>
        <v>0</v>
      </c>
      <c r="I240" s="214">
        <v>78</v>
      </c>
    </row>
    <row r="241" spans="1:9" s="8" customFormat="1" ht="18" customHeight="1" x14ac:dyDescent="0.25">
      <c r="A241" s="210">
        <f t="shared" si="7"/>
        <v>25</v>
      </c>
      <c r="B241" s="225">
        <v>244</v>
      </c>
      <c r="C241" s="210">
        <f>IFERROR((VLOOKUP(B241,INSCRITOS!D:E,2,0)),"")</f>
        <v>101311</v>
      </c>
      <c r="D241" s="210" t="str">
        <f>IFERROR((VLOOKUP(B241,INSCRITOS!D:F,3,0)),"")</f>
        <v>JUV</v>
      </c>
      <c r="E241" s="212" t="str">
        <f>IFERROR((VLOOKUP(B241,INSCRITOS!D:G,4,0)),"")</f>
        <v>Francisco Jorge</v>
      </c>
      <c r="F241" s="210" t="str">
        <f>IFERROR((VLOOKUP(B241,INSCRITOS!D:I,6,0)),"")</f>
        <v>M</v>
      </c>
      <c r="G241" s="212" t="str">
        <f>IFERROR((VLOOKUP(B241,INSCRITOS!D:K,8,0)),"")</f>
        <v>Associação Naval Amorense</v>
      </c>
      <c r="H241" s="213">
        <f>IFERROR((VLOOKUP(B241,INSCRITOS!D:L,9,0)),"")</f>
        <v>0</v>
      </c>
      <c r="I241" s="214">
        <v>77</v>
      </c>
    </row>
    <row r="242" spans="1:9" s="8" customFormat="1" ht="18" customHeight="1" x14ac:dyDescent="0.25">
      <c r="A242" s="210">
        <f t="shared" si="7"/>
        <v>26</v>
      </c>
      <c r="B242" s="225">
        <v>873</v>
      </c>
      <c r="C242" s="210">
        <f>IFERROR((VLOOKUP(B242,INSCRITOS!D:E,2,0)),"")</f>
        <v>102369</v>
      </c>
      <c r="D242" s="210" t="str">
        <f>IFERROR((VLOOKUP(B242,INSCRITOS!D:F,3,0)),"")</f>
        <v>JUV</v>
      </c>
      <c r="E242" s="212" t="str">
        <f>IFERROR((VLOOKUP(B242,INSCRITOS!D:G,4,0)),"")</f>
        <v>Diogo Costa</v>
      </c>
      <c r="F242" s="210" t="str">
        <f>IFERROR((VLOOKUP(B242,INSCRITOS!D:I,6,0)),"")</f>
        <v>M</v>
      </c>
      <c r="G242" s="212" t="str">
        <f>IFERROR((VLOOKUP(B242,INSCRITOS!D:K,8,0)),"")</f>
        <v>Outsystems Olímpico de Oeiras</v>
      </c>
      <c r="H242" s="213">
        <f>IFERROR((VLOOKUP(B242,INSCRITOS!D:L,9,0)),"")</f>
        <v>0</v>
      </c>
      <c r="I242" s="214">
        <v>76</v>
      </c>
    </row>
    <row r="243" spans="1:9" s="8" customFormat="1" ht="18" customHeight="1" x14ac:dyDescent="0.25">
      <c r="A243" s="218"/>
      <c r="B243" s="246"/>
      <c r="C243" s="218"/>
      <c r="D243" s="218"/>
      <c r="E243" s="215"/>
      <c r="F243" s="218"/>
      <c r="G243" s="215"/>
      <c r="H243" s="215"/>
      <c r="I243" s="247"/>
    </row>
    <row r="244" spans="1:9" s="8" customFormat="1" ht="18" customHeight="1" x14ac:dyDescent="0.25">
      <c r="A244" s="218"/>
      <c r="B244" s="246"/>
      <c r="C244" s="218"/>
      <c r="D244" s="218"/>
      <c r="E244" s="215"/>
      <c r="F244" s="218"/>
      <c r="G244" s="215"/>
      <c r="H244" s="215"/>
      <c r="I244" s="247"/>
    </row>
    <row r="245" spans="1:9" ht="18" customHeight="1" x14ac:dyDescent="0.25">
      <c r="A245" s="23" t="s">
        <v>18</v>
      </c>
      <c r="B245" s="23"/>
      <c r="C245" s="23"/>
      <c r="D245" s="23"/>
      <c r="E245" s="23"/>
      <c r="F245" s="23"/>
      <c r="G245" s="23"/>
      <c r="H245" s="23"/>
      <c r="I245" s="221"/>
    </row>
    <row r="246" spans="1:9" ht="18" customHeight="1" x14ac:dyDescent="0.25">
      <c r="A246" s="6" t="s">
        <v>9</v>
      </c>
      <c r="B246" s="256" t="s">
        <v>10</v>
      </c>
      <c r="C246" s="6" t="s">
        <v>1</v>
      </c>
      <c r="D246" s="6" t="s">
        <v>2</v>
      </c>
      <c r="E246" s="6" t="s">
        <v>3</v>
      </c>
      <c r="F246" s="6" t="s">
        <v>5</v>
      </c>
      <c r="G246" s="6" t="s">
        <v>7</v>
      </c>
      <c r="H246" s="130"/>
      <c r="I246" s="222" t="s">
        <v>11</v>
      </c>
    </row>
    <row r="247" spans="1:9" ht="18" customHeight="1" x14ac:dyDescent="0.25">
      <c r="A247" s="210">
        <v>1</v>
      </c>
      <c r="B247" s="248">
        <v>323</v>
      </c>
      <c r="C247" s="210">
        <f>IFERROR((VLOOKUP(B247,INSCRITOS!D:E,2,0)),"")</f>
        <v>102922</v>
      </c>
      <c r="D247" s="210" t="str">
        <f>IFERROR((VLOOKUP(B247,INSCRITOS!D:F,3,0)),"")</f>
        <v>JUV</v>
      </c>
      <c r="E247" s="212" t="str">
        <f>IFERROR((VLOOKUP(B247,INSCRITOS!D:G,4,0)),"")</f>
        <v>Matilde Silva Santos</v>
      </c>
      <c r="F247" s="210" t="str">
        <f>IFERROR((VLOOKUP(B247,INSCRITOS!D:I,6,0)),"")</f>
        <v>F</v>
      </c>
      <c r="G247" s="212" t="str">
        <f>IFERROR((VLOOKUP(B247,INSCRITOS!D:K,8,0)),"")</f>
        <v>SFRAA TRIATLO</v>
      </c>
      <c r="H247" s="213">
        <f>IFERROR((VLOOKUP(B247,INSCRITOS!D:L,9,0)),"")</f>
        <v>0</v>
      </c>
      <c r="I247" s="214">
        <v>100</v>
      </c>
    </row>
    <row r="248" spans="1:9" ht="18" customHeight="1" x14ac:dyDescent="0.25">
      <c r="A248" s="238">
        <f t="shared" ref="A248:A266" si="8">+A247+1</f>
        <v>2</v>
      </c>
      <c r="B248" s="249">
        <v>129</v>
      </c>
      <c r="C248" s="210">
        <f>IFERROR((VLOOKUP(B248,INSCRITOS!D:E,2,0)),"")</f>
        <v>102210</v>
      </c>
      <c r="D248" s="210" t="str">
        <f>IFERROR((VLOOKUP(B248,INSCRITOS!D:F,3,0)),"")</f>
        <v>JUV</v>
      </c>
      <c r="E248" s="212" t="str">
        <f>IFERROR((VLOOKUP(B248,INSCRITOS!D:G,4,0)),"")</f>
        <v>Luisa Miranda</v>
      </c>
      <c r="F248" s="210" t="str">
        <f>IFERROR((VLOOKUP(B248,INSCRITOS!D:I,6,0)),"")</f>
        <v>F</v>
      </c>
      <c r="G248" s="212" t="str">
        <f>IFERROR((VLOOKUP(B248,INSCRITOS!D:K,8,0)),"")</f>
        <v>Sport Lisboa e Benfica</v>
      </c>
      <c r="H248" s="213">
        <f>IFERROR((VLOOKUP(B248,INSCRITOS!D:L,9,0)),"")</f>
        <v>0</v>
      </c>
      <c r="I248" s="214">
        <v>99</v>
      </c>
    </row>
    <row r="249" spans="1:9" ht="18" customHeight="1" x14ac:dyDescent="0.25">
      <c r="A249" s="238">
        <f t="shared" si="8"/>
        <v>3</v>
      </c>
      <c r="B249" s="249">
        <v>546</v>
      </c>
      <c r="C249" s="210">
        <f>IFERROR((VLOOKUP(B249,INSCRITOS!D:E,2,0)),"")</f>
        <v>100760</v>
      </c>
      <c r="D249" s="210" t="str">
        <f>IFERROR((VLOOKUP(B249,INSCRITOS!D:F,3,0)),"")</f>
        <v>JUV</v>
      </c>
      <c r="E249" s="212" t="str">
        <f>IFERROR((VLOOKUP(B249,INSCRITOS!D:G,4,0)),"")</f>
        <v>Catarina Moutinho</v>
      </c>
      <c r="F249" s="210" t="str">
        <f>IFERROR((VLOOKUP(B249,INSCRITOS!D:I,6,0)),"")</f>
        <v>F</v>
      </c>
      <c r="G249" s="212" t="str">
        <f>IFERROR((VLOOKUP(B249,INSCRITOS!D:K,8,0)),"")</f>
        <v>Sport Lisboa e Benfica</v>
      </c>
      <c r="H249" s="213">
        <f>IFERROR((VLOOKUP(B249,INSCRITOS!D:L,9,0)),"")</f>
        <v>0</v>
      </c>
      <c r="I249" s="214">
        <v>98</v>
      </c>
    </row>
    <row r="250" spans="1:9" ht="18" customHeight="1" x14ac:dyDescent="0.25">
      <c r="A250" s="238">
        <f t="shared" si="8"/>
        <v>4</v>
      </c>
      <c r="B250" s="249">
        <v>544</v>
      </c>
      <c r="C250" s="210">
        <f>IFERROR((VLOOKUP(B250,INSCRITOS!D:E,2,0)),"")</f>
        <v>105112</v>
      </c>
      <c r="D250" s="210" t="str">
        <f>IFERROR((VLOOKUP(B250,INSCRITOS!D:F,3,0)),"")</f>
        <v>JUV</v>
      </c>
      <c r="E250" s="212" t="str">
        <f>IFERROR((VLOOKUP(B250,INSCRITOS!D:G,4,0)),"")</f>
        <v>Daniela Pinto</v>
      </c>
      <c r="F250" s="210" t="str">
        <f>IFERROR((VLOOKUP(B250,INSCRITOS!D:I,6,0)),"")</f>
        <v>F</v>
      </c>
      <c r="G250" s="212" t="str">
        <f>IFERROR((VLOOKUP(B250,INSCRITOS!D:K,8,0)),"")</f>
        <v>CNCVG</v>
      </c>
      <c r="H250" s="213">
        <f>IFERROR((VLOOKUP(B250,INSCRITOS!D:L,9,0)),"")</f>
        <v>0</v>
      </c>
      <c r="I250" s="214">
        <v>97</v>
      </c>
    </row>
    <row r="251" spans="1:9" ht="18" customHeight="1" x14ac:dyDescent="0.25">
      <c r="A251" s="238">
        <f t="shared" si="8"/>
        <v>5</v>
      </c>
      <c r="B251" s="249">
        <v>964</v>
      </c>
      <c r="C251" s="210">
        <f>IFERROR((VLOOKUP(B251,INSCRITOS!D:E,2,0)),"")</f>
        <v>103089</v>
      </c>
      <c r="D251" s="210" t="str">
        <f>IFERROR((VLOOKUP(B251,INSCRITOS!D:F,3,0)),"")</f>
        <v>JUV</v>
      </c>
      <c r="E251" s="212" t="str">
        <f>IFERROR((VLOOKUP(B251,INSCRITOS!D:G,4,0)),"")</f>
        <v>Ana Francisca Moreira</v>
      </c>
      <c r="F251" s="210" t="str">
        <f>IFERROR((VLOOKUP(B251,INSCRITOS!D:I,6,0)),"")</f>
        <v>F</v>
      </c>
      <c r="G251" s="212" t="str">
        <f>IFERROR((VLOOKUP(B251,INSCRITOS!D:K,8,0)),"")</f>
        <v>Sport Lisboa e Benfica</v>
      </c>
      <c r="H251" s="213">
        <f>IFERROR((VLOOKUP(B251,INSCRITOS!D:L,9,0)),"")</f>
        <v>0</v>
      </c>
      <c r="I251" s="214">
        <v>96</v>
      </c>
    </row>
    <row r="252" spans="1:9" ht="18" customHeight="1" x14ac:dyDescent="0.25">
      <c r="A252" s="238">
        <f t="shared" si="8"/>
        <v>6</v>
      </c>
      <c r="B252" s="249">
        <v>286</v>
      </c>
      <c r="C252" s="210">
        <f>IFERROR((VLOOKUP(B252,INSCRITOS!D:E,2,0)),"")</f>
        <v>104217</v>
      </c>
      <c r="D252" s="210" t="str">
        <f>IFERROR((VLOOKUP(B252,INSCRITOS!D:F,3,0)),"")</f>
        <v>JUV</v>
      </c>
      <c r="E252" s="212" t="str">
        <f>IFERROR((VLOOKUP(B252,INSCRITOS!D:G,4,0)),"")</f>
        <v xml:space="preserve">Maria Rodrigues </v>
      </c>
      <c r="F252" s="210" t="str">
        <f>IFERROR((VLOOKUP(B252,INSCRITOS!D:I,6,0)),"")</f>
        <v>F</v>
      </c>
      <c r="G252" s="212" t="str">
        <f>IFERROR((VLOOKUP(B252,INSCRITOS!D:K,8,0)),"")</f>
        <v>Outsystems Olímpico de Oeiras</v>
      </c>
      <c r="H252" s="213">
        <f>IFERROR((VLOOKUP(B252,INSCRITOS!D:L,9,0)),"")</f>
        <v>0</v>
      </c>
      <c r="I252" s="214">
        <v>95</v>
      </c>
    </row>
    <row r="253" spans="1:9" ht="18" customHeight="1" x14ac:dyDescent="0.25">
      <c r="A253" s="238">
        <f t="shared" si="8"/>
        <v>7</v>
      </c>
      <c r="B253" s="249">
        <v>42</v>
      </c>
      <c r="C253" s="210">
        <f>IFERROR((VLOOKUP(B253,INSCRITOS!D:E,2,0)),"")</f>
        <v>103155</v>
      </c>
      <c r="D253" s="210" t="str">
        <f>IFERROR((VLOOKUP(B253,INSCRITOS!D:F,3,0)),"")</f>
        <v>JUV</v>
      </c>
      <c r="E253" s="212" t="str">
        <f>IFERROR((VLOOKUP(B253,INSCRITOS!D:G,4,0)),"")</f>
        <v>Maria Inês França</v>
      </c>
      <c r="F253" s="210" t="str">
        <f>IFERROR((VLOOKUP(B253,INSCRITOS!D:I,6,0)),"")</f>
        <v>F</v>
      </c>
      <c r="G253" s="212" t="str">
        <f>IFERROR((VLOOKUP(B253,INSCRITOS!D:K,8,0)),"")</f>
        <v>CNCVG</v>
      </c>
      <c r="H253" s="213">
        <f>IFERROR((VLOOKUP(B253,INSCRITOS!D:L,9,0)),"")</f>
        <v>0</v>
      </c>
      <c r="I253" s="214">
        <v>94</v>
      </c>
    </row>
    <row r="254" spans="1:9" ht="18" customHeight="1" x14ac:dyDescent="0.25">
      <c r="A254" s="238">
        <f t="shared" si="8"/>
        <v>8</v>
      </c>
      <c r="B254" s="249">
        <v>57</v>
      </c>
      <c r="C254" s="210">
        <f>IFERROR((VLOOKUP(B254,INSCRITOS!D:E,2,0)),"")</f>
        <v>104908</v>
      </c>
      <c r="D254" s="210" t="str">
        <f>IFERROR((VLOOKUP(B254,INSCRITOS!D:F,3,0)),"")</f>
        <v>JUV</v>
      </c>
      <c r="E254" s="212" t="str">
        <f>IFERROR((VLOOKUP(B254,INSCRITOS!D:G,4,0)),"")</f>
        <v>Mónica Portugal</v>
      </c>
      <c r="F254" s="210" t="str">
        <f>IFERROR((VLOOKUP(B254,INSCRITOS!D:I,6,0)),"")</f>
        <v>F</v>
      </c>
      <c r="G254" s="212" t="str">
        <f>IFERROR((VLOOKUP(B254,INSCRITOS!D:K,8,0)),"")</f>
        <v>Associação Naval Amorense</v>
      </c>
      <c r="H254" s="213">
        <f>IFERROR((VLOOKUP(B254,INSCRITOS!D:L,9,0)),"")</f>
        <v>0</v>
      </c>
      <c r="I254" s="214">
        <v>93</v>
      </c>
    </row>
    <row r="255" spans="1:9" ht="18" customHeight="1" x14ac:dyDescent="0.25">
      <c r="A255" s="238">
        <f t="shared" si="8"/>
        <v>9</v>
      </c>
      <c r="B255" s="249">
        <v>317</v>
      </c>
      <c r="C255" s="210">
        <f>IFERROR((VLOOKUP(B255,INSCRITOS!D:E,2,0)),"")</f>
        <v>102027</v>
      </c>
      <c r="D255" s="210" t="str">
        <f>IFERROR((VLOOKUP(B255,INSCRITOS!D:F,3,0)),"")</f>
        <v>JUV</v>
      </c>
      <c r="E255" s="212" t="str">
        <f>IFERROR((VLOOKUP(B255,INSCRITOS!D:G,4,0)),"")</f>
        <v>Luna  Neves</v>
      </c>
      <c r="F255" s="210" t="str">
        <f>IFERROR((VLOOKUP(B255,INSCRITOS!D:I,6,0)),"")</f>
        <v>F</v>
      </c>
      <c r="G255" s="212" t="str">
        <f>IFERROR((VLOOKUP(B255,INSCRITOS!D:K,8,0)),"")</f>
        <v>Sporting Clube de Portugal</v>
      </c>
      <c r="H255" s="213">
        <f>IFERROR((VLOOKUP(B255,INSCRITOS!D:L,9,0)),"")</f>
        <v>0</v>
      </c>
      <c r="I255" s="214">
        <v>92</v>
      </c>
    </row>
    <row r="256" spans="1:9" ht="18" customHeight="1" x14ac:dyDescent="0.25">
      <c r="A256" s="238">
        <f t="shared" si="8"/>
        <v>10</v>
      </c>
      <c r="B256" s="249">
        <v>191</v>
      </c>
      <c r="C256" s="210">
        <f>IFERROR((VLOOKUP(B256,INSCRITOS!D:E,2,0)),"")</f>
        <v>100997</v>
      </c>
      <c r="D256" s="210" t="str">
        <f>IFERROR((VLOOKUP(B256,INSCRITOS!D:F,3,0)),"")</f>
        <v>JUV</v>
      </c>
      <c r="E256" s="212" t="str">
        <f>IFERROR((VLOOKUP(B256,INSCRITOS!D:G,4,0)),"")</f>
        <v>Filipa Gomes</v>
      </c>
      <c r="F256" s="210" t="str">
        <f>IFERROR((VLOOKUP(B256,INSCRITOS!D:I,6,0)),"")</f>
        <v>F</v>
      </c>
      <c r="G256" s="212" t="str">
        <f>IFERROR((VLOOKUP(B256,INSCRITOS!D:K,8,0)),"")</f>
        <v>Outsystems Olímpico de Oeiras</v>
      </c>
      <c r="H256" s="213">
        <f>IFERROR((VLOOKUP(B256,INSCRITOS!D:L,9,0)),"")</f>
        <v>0</v>
      </c>
      <c r="I256" s="214">
        <v>91</v>
      </c>
    </row>
    <row r="257" spans="1:9" ht="18" customHeight="1" x14ac:dyDescent="0.25">
      <c r="A257" s="238">
        <f t="shared" si="8"/>
        <v>11</v>
      </c>
      <c r="B257" s="249">
        <v>672</v>
      </c>
      <c r="C257" s="210">
        <f>IFERROR((VLOOKUP(B257,INSCRITOS!D:E,2,0)),"")</f>
        <v>104514</v>
      </c>
      <c r="D257" s="210" t="str">
        <f>IFERROR((VLOOKUP(B257,INSCRITOS!D:F,3,0)),"")</f>
        <v>JUV</v>
      </c>
      <c r="E257" s="212" t="str">
        <f>IFERROR((VLOOKUP(B257,INSCRITOS!D:G,4,0)),"")</f>
        <v>Margarida Alves</v>
      </c>
      <c r="F257" s="210" t="str">
        <f>IFERROR((VLOOKUP(B257,INSCRITOS!D:I,6,0)),"")</f>
        <v>F</v>
      </c>
      <c r="G257" s="212" t="str">
        <f>IFERROR((VLOOKUP(B257,INSCRITOS!D:K,8,0)),"")</f>
        <v>CNCVG</v>
      </c>
      <c r="H257" s="213">
        <f>IFERROR((VLOOKUP(B257,INSCRITOS!D:L,9,0)),"")</f>
        <v>0</v>
      </c>
      <c r="I257" s="214">
        <v>90</v>
      </c>
    </row>
    <row r="258" spans="1:9" ht="18" customHeight="1" x14ac:dyDescent="0.25">
      <c r="A258" s="238">
        <f t="shared" si="8"/>
        <v>12</v>
      </c>
      <c r="B258" s="249">
        <v>219</v>
      </c>
      <c r="C258" s="210">
        <f>IFERROR((VLOOKUP(B258,INSCRITOS!D:E,2,0)),"")</f>
        <v>104190</v>
      </c>
      <c r="D258" s="210" t="str">
        <f>IFERROR((VLOOKUP(B258,INSCRITOS!D:F,3,0)),"")</f>
        <v>JUV</v>
      </c>
      <c r="E258" s="212" t="str">
        <f>IFERROR((VLOOKUP(B258,INSCRITOS!D:G,4,0)),"")</f>
        <v>Rafaela Silva</v>
      </c>
      <c r="F258" s="210" t="str">
        <f>IFERROR((VLOOKUP(B258,INSCRITOS!D:I,6,0)),"")</f>
        <v>F</v>
      </c>
      <c r="G258" s="212" t="str">
        <f>IFERROR((VLOOKUP(B258,INSCRITOS!D:K,8,0)),"")</f>
        <v>SFRAA TRIATLO</v>
      </c>
      <c r="H258" s="213">
        <f>IFERROR((VLOOKUP(B258,INSCRITOS!D:L,9,0)),"")</f>
        <v>0</v>
      </c>
      <c r="I258" s="214">
        <v>89</v>
      </c>
    </row>
    <row r="259" spans="1:9" ht="18" customHeight="1" x14ac:dyDescent="0.25">
      <c r="A259" s="238">
        <f t="shared" si="8"/>
        <v>13</v>
      </c>
      <c r="B259" s="249">
        <v>689</v>
      </c>
      <c r="C259" s="210">
        <f>IFERROR((VLOOKUP(B259,INSCRITOS!D:E,2,0)),"")</f>
        <v>102084</v>
      </c>
      <c r="D259" s="210" t="str">
        <f>IFERROR((VLOOKUP(B259,INSCRITOS!D:F,3,0)),"")</f>
        <v>JUV</v>
      </c>
      <c r="E259" s="212" t="str">
        <f>IFERROR((VLOOKUP(B259,INSCRITOS!D:G,4,0)),"")</f>
        <v>Sofia Iglésias</v>
      </c>
      <c r="F259" s="210" t="str">
        <f>IFERROR((VLOOKUP(B259,INSCRITOS!D:I,6,0)),"")</f>
        <v>F</v>
      </c>
      <c r="G259" s="212" t="str">
        <f>IFERROR((VLOOKUP(B259,INSCRITOS!D:K,8,0)),"")</f>
        <v>GDR Manique de Cima</v>
      </c>
      <c r="H259" s="213" t="str">
        <f>IFERROR((VLOOKUP(B259,INSCRITOS!D:L,9,0)),"")</f>
        <v>extra</v>
      </c>
      <c r="I259" s="214">
        <v>88</v>
      </c>
    </row>
    <row r="260" spans="1:9" ht="18" customHeight="1" x14ac:dyDescent="0.25">
      <c r="A260" s="238">
        <f t="shared" si="8"/>
        <v>14</v>
      </c>
      <c r="B260" s="249">
        <v>834</v>
      </c>
      <c r="C260" s="210">
        <f>IFERROR((VLOOKUP(B260,INSCRITOS!D:E,2,0)),"")</f>
        <v>103903</v>
      </c>
      <c r="D260" s="210" t="str">
        <f>IFERROR((VLOOKUP(B260,INSCRITOS!D:F,3,0)),"")</f>
        <v>JUV</v>
      </c>
      <c r="E260" s="212" t="str">
        <f>IFERROR((VLOOKUP(B260,INSCRITOS!D:G,4,0)),"")</f>
        <v>Marta Brito</v>
      </c>
      <c r="F260" s="210" t="str">
        <f>IFERROR((VLOOKUP(B260,INSCRITOS!D:I,6,0)),"")</f>
        <v>F</v>
      </c>
      <c r="G260" s="212" t="str">
        <f>IFERROR((VLOOKUP(B260,INSCRITOS!D:K,8,0)),"")</f>
        <v>Associação Naval Amorense</v>
      </c>
      <c r="H260" s="213">
        <f>IFERROR((VLOOKUP(B260,INSCRITOS!D:L,9,0)),"")</f>
        <v>0</v>
      </c>
      <c r="I260" s="214">
        <v>87</v>
      </c>
    </row>
    <row r="261" spans="1:9" ht="18" customHeight="1" x14ac:dyDescent="0.25">
      <c r="A261" s="238">
        <f t="shared" si="8"/>
        <v>15</v>
      </c>
      <c r="B261" s="249">
        <v>1118</v>
      </c>
      <c r="C261" s="210">
        <f>IFERROR((VLOOKUP(B261,INSCRITOS!D:E,2,0)),"")</f>
        <v>105917</v>
      </c>
      <c r="D261" s="210" t="str">
        <f>IFERROR((VLOOKUP(B261,INSCRITOS!D:F,3,0)),"")</f>
        <v>JUV</v>
      </c>
      <c r="E261" s="212" t="str">
        <f>IFERROR((VLOOKUP(B261,INSCRITOS!D:G,4,0)),"")</f>
        <v>Marta Atalaya Rebelo</v>
      </c>
      <c r="F261" s="210" t="str">
        <f>IFERROR((VLOOKUP(B261,INSCRITOS!D:I,6,0)),"")</f>
        <v>F</v>
      </c>
      <c r="G261" s="212" t="str">
        <f>IFERROR((VLOOKUP(B261,INSCRITOS!D:K,8,0)),"")</f>
        <v>Outsystems Olímpico de Oeiras</v>
      </c>
      <c r="H261" s="213">
        <f>IFERROR((VLOOKUP(B261,INSCRITOS!D:L,9,0)),"")</f>
        <v>0</v>
      </c>
      <c r="I261" s="214">
        <v>86</v>
      </c>
    </row>
    <row r="262" spans="1:9" ht="18" customHeight="1" x14ac:dyDescent="0.25">
      <c r="A262" s="238">
        <f t="shared" si="8"/>
        <v>16</v>
      </c>
      <c r="B262" s="249">
        <v>1242</v>
      </c>
      <c r="C262" s="210">
        <f>IFERROR((VLOOKUP(B262,INSCRITOS!D:E,2,0)),"")</f>
        <v>106142</v>
      </c>
      <c r="D262" s="210" t="str">
        <f>IFERROR((VLOOKUP(B262,INSCRITOS!D:F,3,0)),"")</f>
        <v>JUV</v>
      </c>
      <c r="E262" s="212" t="str">
        <f>IFERROR((VLOOKUP(B262,INSCRITOS!D:G,4,0)),"")</f>
        <v>Lara Fernandes</v>
      </c>
      <c r="F262" s="210" t="str">
        <f>IFERROR((VLOOKUP(B262,INSCRITOS!D:I,6,0)),"")</f>
        <v>F</v>
      </c>
      <c r="G262" s="212" t="str">
        <f>IFERROR((VLOOKUP(B262,INSCRITOS!D:K,8,0)),"")</f>
        <v>SFRAA TRIATLO</v>
      </c>
      <c r="H262" s="213">
        <f>IFERROR((VLOOKUP(B262,INSCRITOS!D:L,9,0)),"")</f>
        <v>0</v>
      </c>
      <c r="I262" s="214">
        <v>85</v>
      </c>
    </row>
    <row r="263" spans="1:9" ht="18" customHeight="1" x14ac:dyDescent="0.25">
      <c r="A263" s="238">
        <f t="shared" si="8"/>
        <v>17</v>
      </c>
      <c r="B263" s="249">
        <v>1172</v>
      </c>
      <c r="C263" s="210">
        <f>IFERROR((VLOOKUP(B263,INSCRITOS!D:E,2,0)),"")</f>
        <v>106020</v>
      </c>
      <c r="D263" s="210" t="str">
        <f>IFERROR((VLOOKUP(B263,INSCRITOS!D:F,3,0)),"")</f>
        <v>JUV</v>
      </c>
      <c r="E263" s="212" t="str">
        <f>IFERROR((VLOOKUP(B263,INSCRITOS!D:G,4,0)),"")</f>
        <v>Inês Milheiras</v>
      </c>
      <c r="F263" s="210" t="str">
        <f>IFERROR((VLOOKUP(B263,INSCRITOS!D:I,6,0)),"")</f>
        <v>F</v>
      </c>
      <c r="G263" s="212" t="str">
        <f>IFERROR((VLOOKUP(B263,INSCRITOS!D:K,8,0)),"")</f>
        <v>SFRAA TRIATLO</v>
      </c>
      <c r="H263" s="213">
        <f>IFERROR((VLOOKUP(B263,INSCRITOS!D:L,9,0)),"")</f>
        <v>0</v>
      </c>
      <c r="I263" s="214">
        <v>84</v>
      </c>
    </row>
    <row r="264" spans="1:9" ht="18" customHeight="1" x14ac:dyDescent="0.25">
      <c r="A264" s="238">
        <f t="shared" si="8"/>
        <v>18</v>
      </c>
      <c r="B264" s="249">
        <v>1192</v>
      </c>
      <c r="C264" s="210">
        <f>IFERROR((VLOOKUP(B264,INSCRITOS!D:E,2,0)),"")</f>
        <v>106054</v>
      </c>
      <c r="D264" s="210" t="str">
        <f>IFERROR((VLOOKUP(B264,INSCRITOS!D:F,3,0)),"")</f>
        <v>JUV</v>
      </c>
      <c r="E264" s="212" t="str">
        <f>IFERROR((VLOOKUP(B264,INSCRITOS!D:G,4,0)),"")</f>
        <v>Rita Courinha</v>
      </c>
      <c r="F264" s="210" t="str">
        <f>IFERROR((VLOOKUP(B264,INSCRITOS!D:I,6,0)),"")</f>
        <v>F</v>
      </c>
      <c r="G264" s="212" t="str">
        <f>IFERROR((VLOOKUP(B264,INSCRITOS!D:K,8,0)),"")</f>
        <v>Associação Naval Amorense</v>
      </c>
      <c r="H264" s="213">
        <f>IFERROR((VLOOKUP(B264,INSCRITOS!D:L,9,0)),"")</f>
        <v>0</v>
      </c>
      <c r="I264" s="214">
        <v>83</v>
      </c>
    </row>
    <row r="265" spans="1:9" ht="18" customHeight="1" x14ac:dyDescent="0.25">
      <c r="A265" s="238">
        <f t="shared" si="8"/>
        <v>19</v>
      </c>
      <c r="B265" s="249">
        <v>942</v>
      </c>
      <c r="C265" s="210">
        <f>IFERROR((VLOOKUP(B265,INSCRITOS!D:E,2,0)),"")</f>
        <v>100472</v>
      </c>
      <c r="D265" s="210" t="str">
        <f>IFERROR((VLOOKUP(B265,INSCRITOS!D:F,3,0)),"")</f>
        <v>JUV</v>
      </c>
      <c r="E265" s="212" t="str">
        <f>IFERROR((VLOOKUP(B265,INSCRITOS!D:G,4,0)),"")</f>
        <v>Mariana Silva</v>
      </c>
      <c r="F265" s="210" t="str">
        <f>IFERROR((VLOOKUP(B265,INSCRITOS!D:I,6,0)),"")</f>
        <v>F</v>
      </c>
      <c r="G265" s="212" t="str">
        <f>IFERROR((VLOOKUP(B265,INSCRITOS!D:K,8,0)),"")</f>
        <v>SFRAA TRIATLO</v>
      </c>
      <c r="H265" s="213">
        <f>IFERROR((VLOOKUP(B265,INSCRITOS!D:L,9,0)),"")</f>
        <v>0</v>
      </c>
      <c r="I265" s="214">
        <v>82</v>
      </c>
    </row>
    <row r="266" spans="1:9" ht="18" customHeight="1" x14ac:dyDescent="0.25">
      <c r="A266" s="238">
        <f t="shared" si="8"/>
        <v>20</v>
      </c>
      <c r="B266" s="249">
        <v>5619</v>
      </c>
      <c r="C266" s="210">
        <f>IFERROR((VLOOKUP(B266,INSCRITOS!D:E,2,0)),"")</f>
        <v>0</v>
      </c>
      <c r="D266" s="210" t="str">
        <f>IFERROR((VLOOKUP(B266,INSCRITOS!D:F,3,0)),"")</f>
        <v>JUV</v>
      </c>
      <c r="E266" s="212" t="str">
        <f>IFERROR((VLOOKUP(B266,INSCRITOS!D:G,4,0)),"")</f>
        <v>Marta Correia</v>
      </c>
      <c r="F266" s="210" t="str">
        <f>IFERROR((VLOOKUP(B266,INSCRITOS!D:I,6,0)),"")</f>
        <v>F</v>
      </c>
      <c r="G266" s="212" t="str">
        <f>IFERROR((VLOOKUP(B266,INSCRITOS!D:K,8,0)),"")</f>
        <v>CCDSintrense/ Não federado</v>
      </c>
      <c r="H266" s="213" t="str">
        <f>IFERROR((VLOOKUP(B266,INSCRITOS!D:L,9,0)),"")</f>
        <v>extra</v>
      </c>
      <c r="I266" s="214"/>
    </row>
    <row r="267" spans="1:9" ht="15" x14ac:dyDescent="0.25">
      <c r="A267" s="218"/>
      <c r="B267" s="234"/>
      <c r="C267" s="218"/>
      <c r="D267" s="218"/>
      <c r="E267" s="215"/>
      <c r="F267" s="218"/>
      <c r="G267" s="215"/>
      <c r="H267" s="215"/>
      <c r="I267" s="233"/>
    </row>
    <row r="268" spans="1:9" ht="15" x14ac:dyDescent="0.25">
      <c r="A268" s="218"/>
      <c r="B268" s="234"/>
      <c r="C268" s="218"/>
      <c r="D268" s="218"/>
      <c r="E268" s="215"/>
      <c r="F268" s="218"/>
      <c r="G268" s="215"/>
      <c r="H268" s="215"/>
      <c r="I268" s="218"/>
    </row>
    <row r="269" spans="1:9" ht="15" x14ac:dyDescent="0.25">
      <c r="A269" s="221" t="s">
        <v>462</v>
      </c>
      <c r="B269" s="221"/>
      <c r="C269" s="221"/>
      <c r="D269" s="221"/>
      <c r="E269" s="221"/>
      <c r="F269" s="221"/>
      <c r="G269" s="221"/>
      <c r="H269" s="221"/>
      <c r="I269" s="221"/>
    </row>
    <row r="270" spans="1:9" ht="18" customHeight="1" x14ac:dyDescent="0.25">
      <c r="A270" s="222" t="s">
        <v>9</v>
      </c>
      <c r="B270" s="223" t="s">
        <v>0</v>
      </c>
      <c r="C270" s="222" t="s">
        <v>1</v>
      </c>
      <c r="D270" s="222" t="s">
        <v>2</v>
      </c>
      <c r="E270" s="222" t="s">
        <v>3</v>
      </c>
      <c r="F270" s="222" t="s">
        <v>5</v>
      </c>
      <c r="G270" s="222" t="s">
        <v>7</v>
      </c>
      <c r="H270" s="236"/>
      <c r="I270" s="222" t="s">
        <v>11</v>
      </c>
    </row>
    <row r="271" spans="1:9" ht="18" customHeight="1" x14ac:dyDescent="0.25">
      <c r="A271" s="210">
        <v>1</v>
      </c>
      <c r="B271" s="211">
        <v>1503</v>
      </c>
      <c r="C271" s="210">
        <f>IFERROR((VLOOKUP(B271,INSCRITOS!D:E,2,0)),"")</f>
        <v>102552</v>
      </c>
      <c r="D271" s="210" t="str">
        <f>IFERROR((VLOOKUP(B271,INSCRITOS!D:F,3,0)),"")</f>
        <v>CAD</v>
      </c>
      <c r="E271" s="212" t="str">
        <f>IFERROR((VLOOKUP(B271,INSCRITOS!D:G,4,0)),"")</f>
        <v>João Menino</v>
      </c>
      <c r="F271" s="210" t="str">
        <f>IFERROR((VLOOKUP(B271,INSCRITOS!D:I,6,0)),"")</f>
        <v>M</v>
      </c>
      <c r="G271" s="212" t="str">
        <f>IFERROR((VLOOKUP(B271,INSCRITOS!D:K,8,0)),"")</f>
        <v>Sport Lisboa e Benfica</v>
      </c>
      <c r="H271" s="213">
        <f>IFERROR((VLOOKUP(B271,INSCRITOS!D:L,9,0)),"")</f>
        <v>0</v>
      </c>
      <c r="I271" s="214">
        <v>100</v>
      </c>
    </row>
    <row r="272" spans="1:9" ht="18" customHeight="1" x14ac:dyDescent="0.25">
      <c r="A272" s="210">
        <f t="shared" ref="A272:A280" si="9">+A271+1</f>
        <v>2</v>
      </c>
      <c r="B272" s="211">
        <v>1502</v>
      </c>
      <c r="C272" s="210">
        <f>IFERROR((VLOOKUP(B272,INSCRITOS!D:E,2,0)),"")</f>
        <v>103077</v>
      </c>
      <c r="D272" s="210" t="str">
        <f>IFERROR((VLOOKUP(B272,INSCRITOS!D:F,3,0)),"")</f>
        <v>CAD</v>
      </c>
      <c r="E272" s="212" t="str">
        <f>IFERROR((VLOOKUP(B272,INSCRITOS!D:G,4,0)),"")</f>
        <v>Martim Pombo</v>
      </c>
      <c r="F272" s="210" t="str">
        <f>IFERROR((VLOOKUP(B272,INSCRITOS!D:I,6,0)),"")</f>
        <v>M</v>
      </c>
      <c r="G272" s="212" t="str">
        <f>IFERROR((VLOOKUP(B272,INSCRITOS!D:K,8,0)),"")</f>
        <v>Sport Lisboa e Benfica</v>
      </c>
      <c r="H272" s="213">
        <f>IFERROR((VLOOKUP(B272,INSCRITOS!D:L,9,0)),"")</f>
        <v>0</v>
      </c>
      <c r="I272" s="214">
        <v>99</v>
      </c>
    </row>
    <row r="273" spans="1:9" ht="18" customHeight="1" x14ac:dyDescent="0.25">
      <c r="A273" s="210">
        <f t="shared" si="9"/>
        <v>3</v>
      </c>
      <c r="B273" s="211">
        <v>1629</v>
      </c>
      <c r="C273" s="210">
        <f>IFERROR((VLOOKUP(B273,INSCRITOS!D:E,2,0)),"")</f>
        <v>103001</v>
      </c>
      <c r="D273" s="210" t="str">
        <f>IFERROR((VLOOKUP(B273,INSCRITOS!D:F,3,0)),"")</f>
        <v>CAD</v>
      </c>
      <c r="E273" s="212" t="str">
        <f>IFERROR((VLOOKUP(B273,INSCRITOS!D:G,4,0)),"")</f>
        <v>Ricardo Silva</v>
      </c>
      <c r="F273" s="210" t="str">
        <f>IFERROR((VLOOKUP(B273,INSCRITOS!D:I,6,0)),"")</f>
        <v>M</v>
      </c>
      <c r="G273" s="212" t="str">
        <f>IFERROR((VLOOKUP(B273,INSCRITOS!D:K,8,0)),"")</f>
        <v>Sport Lisboa e Benfica</v>
      </c>
      <c r="H273" s="213">
        <f>IFERROR((VLOOKUP(B273,INSCRITOS!D:L,9,0)),"")</f>
        <v>0</v>
      </c>
      <c r="I273" s="214">
        <v>98</v>
      </c>
    </row>
    <row r="274" spans="1:9" ht="18" customHeight="1" x14ac:dyDescent="0.25">
      <c r="A274" s="210">
        <f t="shared" si="9"/>
        <v>4</v>
      </c>
      <c r="B274" s="211">
        <v>1663</v>
      </c>
      <c r="C274" s="210">
        <f>IFERROR((VLOOKUP(B274,INSCRITOS!D:E,2,0)),"")</f>
        <v>104634</v>
      </c>
      <c r="D274" s="210" t="str">
        <f>IFERROR((VLOOKUP(B274,INSCRITOS!D:F,3,0)),"")</f>
        <v>CAD</v>
      </c>
      <c r="E274" s="212" t="str">
        <f>IFERROR((VLOOKUP(B274,INSCRITOS!D:G,4,0)),"")</f>
        <v>Filipe Cavalheiro</v>
      </c>
      <c r="F274" s="210" t="str">
        <f>IFERROR((VLOOKUP(B274,INSCRITOS!D:I,6,0)),"")</f>
        <v>M</v>
      </c>
      <c r="G274" s="212" t="str">
        <f>IFERROR((VLOOKUP(B274,INSCRITOS!D:K,8,0)),"")</f>
        <v>Sport Lisboa e Benfica</v>
      </c>
      <c r="H274" s="213">
        <f>IFERROR((VLOOKUP(B274,INSCRITOS!D:L,9,0)),"")</f>
        <v>0</v>
      </c>
      <c r="I274" s="214">
        <v>97</v>
      </c>
    </row>
    <row r="275" spans="1:9" ht="18" customHeight="1" x14ac:dyDescent="0.25">
      <c r="A275" s="210">
        <f t="shared" si="9"/>
        <v>5</v>
      </c>
      <c r="B275" s="211">
        <v>5322</v>
      </c>
      <c r="C275" s="210">
        <f>IFERROR((VLOOKUP(B275,INSCRITOS!D:E,2,0)),"")</f>
        <v>0</v>
      </c>
      <c r="D275" s="210" t="str">
        <f>IFERROR((VLOOKUP(B275,INSCRITOS!D:F,3,0)),"")</f>
        <v>CAD</v>
      </c>
      <c r="E275" s="212" t="str">
        <f>IFERROR((VLOOKUP(B275,INSCRITOS!D:G,4,0)),"")</f>
        <v>Francisco  Lazaro</v>
      </c>
      <c r="F275" s="210" t="str">
        <f>IFERROR((VLOOKUP(B275,INSCRITOS!D:I,6,0)),"")</f>
        <v>M</v>
      </c>
      <c r="G275" s="212" t="str">
        <f>IFERROR((VLOOKUP(B275,INSCRITOS!D:K,8,0)),"")</f>
        <v>SFRAA Triatlo/ Não federado</v>
      </c>
      <c r="H275" s="213" t="str">
        <f>IFERROR((VLOOKUP(B275,INSCRITOS!D:L,9,0)),"")</f>
        <v>extra</v>
      </c>
      <c r="I275" s="214"/>
    </row>
    <row r="276" spans="1:9" ht="18" customHeight="1" x14ac:dyDescent="0.25">
      <c r="A276" s="210">
        <f t="shared" si="9"/>
        <v>6</v>
      </c>
      <c r="B276" s="211">
        <v>1552</v>
      </c>
      <c r="C276" s="210">
        <f>IFERROR((VLOOKUP(B276,INSCRITOS!D:E,2,0)),"")</f>
        <v>103101</v>
      </c>
      <c r="D276" s="210" t="str">
        <f>IFERROR((VLOOKUP(B276,INSCRITOS!D:F,3,0)),"")</f>
        <v>CAD</v>
      </c>
      <c r="E276" s="212" t="str">
        <f>IFERROR((VLOOKUP(B276,INSCRITOS!D:G,4,0)),"")</f>
        <v>Goncalo Batista</v>
      </c>
      <c r="F276" s="210" t="str">
        <f>IFERROR((VLOOKUP(B276,INSCRITOS!D:I,6,0)),"")</f>
        <v>M</v>
      </c>
      <c r="G276" s="212" t="str">
        <f>IFERROR((VLOOKUP(B276,INSCRITOS!D:K,8,0)),"")</f>
        <v>Clube de Natação da Amadora</v>
      </c>
      <c r="H276" s="213">
        <f>IFERROR((VLOOKUP(B276,INSCRITOS!D:L,9,0)),"")</f>
        <v>0</v>
      </c>
      <c r="I276" s="214">
        <v>96</v>
      </c>
    </row>
    <row r="277" spans="1:9" ht="18" customHeight="1" x14ac:dyDescent="0.25">
      <c r="A277" s="210">
        <f t="shared" si="9"/>
        <v>7</v>
      </c>
      <c r="B277" s="211">
        <v>1654</v>
      </c>
      <c r="C277" s="210">
        <f>IFERROR((VLOOKUP(B277,INSCRITOS!D:E,2,0)),"")</f>
        <v>104766</v>
      </c>
      <c r="D277" s="210" t="str">
        <f>IFERROR((VLOOKUP(B277,INSCRITOS!D:F,3,0)),"")</f>
        <v>CAD</v>
      </c>
      <c r="E277" s="212" t="str">
        <f>IFERROR((VLOOKUP(B277,INSCRITOS!D:G,4,0)),"")</f>
        <v>João Mariz</v>
      </c>
      <c r="F277" s="210" t="str">
        <f>IFERROR((VLOOKUP(B277,INSCRITOS!D:I,6,0)),"")</f>
        <v>M</v>
      </c>
      <c r="G277" s="212" t="str">
        <f>IFERROR((VLOOKUP(B277,INSCRITOS!D:K,8,0)),"")</f>
        <v>CNATRIL Triatlo</v>
      </c>
      <c r="H277" s="213">
        <f>IFERROR((VLOOKUP(B277,INSCRITOS!D:L,9,0)),"")</f>
        <v>0</v>
      </c>
      <c r="I277" s="214">
        <v>95</v>
      </c>
    </row>
    <row r="278" spans="1:9" ht="18" customHeight="1" x14ac:dyDescent="0.25">
      <c r="A278" s="210">
        <f t="shared" si="9"/>
        <v>8</v>
      </c>
      <c r="B278" s="211">
        <v>1680</v>
      </c>
      <c r="C278" s="210">
        <f>IFERROR((VLOOKUP(B278,INSCRITOS!D:E,2,0)),"")</f>
        <v>105582</v>
      </c>
      <c r="D278" s="210" t="str">
        <f>IFERROR((VLOOKUP(B278,INSCRITOS!D:F,3,0)),"")</f>
        <v>CAD</v>
      </c>
      <c r="E278" s="212" t="str">
        <f>IFERROR((VLOOKUP(B278,INSCRITOS!D:G,4,0)),"")</f>
        <v>Miguel Grade</v>
      </c>
      <c r="F278" s="210" t="str">
        <f>IFERROR((VLOOKUP(B278,INSCRITOS!D:I,6,0)),"")</f>
        <v>M</v>
      </c>
      <c r="G278" s="212" t="str">
        <f>IFERROR((VLOOKUP(B278,INSCRITOS!D:K,8,0)),"")</f>
        <v>Outsystems Olímpico de Oeiras</v>
      </c>
      <c r="H278" s="213">
        <f>IFERROR((VLOOKUP(B278,INSCRITOS!D:L,9,0)),"")</f>
        <v>0</v>
      </c>
      <c r="I278" s="214">
        <v>94</v>
      </c>
    </row>
    <row r="279" spans="1:9" ht="18" customHeight="1" x14ac:dyDescent="0.25">
      <c r="A279" s="210">
        <f t="shared" si="9"/>
        <v>9</v>
      </c>
      <c r="B279" s="211">
        <v>5309</v>
      </c>
      <c r="C279" s="210">
        <f>IFERROR((VLOOKUP(B279,INSCRITOS!D:E,2,0)),"")</f>
        <v>0</v>
      </c>
      <c r="D279" s="210" t="str">
        <f>IFERROR((VLOOKUP(B279,INSCRITOS!D:F,3,0)),"")</f>
        <v>CAD</v>
      </c>
      <c r="E279" s="212" t="str">
        <f>IFERROR((VLOOKUP(B279,INSCRITOS!D:G,4,0)),"")</f>
        <v>Bruno Passos</v>
      </c>
      <c r="F279" s="210" t="str">
        <f>IFERROR((VLOOKUP(B279,INSCRITOS!D:I,6,0)),"")</f>
        <v>M</v>
      </c>
      <c r="G279" s="212" t="str">
        <f>IFERROR((VLOOKUP(B279,INSCRITOS!D:K,8,0)),"")</f>
        <v>SFRAA Triatlo/ Não federado</v>
      </c>
      <c r="H279" s="213"/>
      <c r="I279" s="214"/>
    </row>
    <row r="280" spans="1:9" ht="18" customHeight="1" x14ac:dyDescent="0.25">
      <c r="A280" s="210">
        <f t="shared" si="9"/>
        <v>10</v>
      </c>
      <c r="B280" s="211">
        <v>1662</v>
      </c>
      <c r="C280" s="210">
        <f>IFERROR((VLOOKUP(B280,INSCRITOS!D:E,2,0)),"")</f>
        <v>104199</v>
      </c>
      <c r="D280" s="210" t="str">
        <f>IFERROR((VLOOKUP(B280,INSCRITOS!D:F,3,0)),"")</f>
        <v>CAD</v>
      </c>
      <c r="E280" s="212" t="str">
        <f>IFERROR((VLOOKUP(B280,INSCRITOS!D:G,4,0)),"")</f>
        <v>Martim Simões</v>
      </c>
      <c r="F280" s="210" t="str">
        <f>IFERROR((VLOOKUP(B280,INSCRITOS!D:I,6,0)),"")</f>
        <v>M</v>
      </c>
      <c r="G280" s="212" t="str">
        <f>IFERROR((VLOOKUP(B280,INSCRITOS!D:K,8,0)),"")</f>
        <v>Sport Lisboa e Benfica</v>
      </c>
      <c r="H280" s="213"/>
      <c r="I280" s="214">
        <v>93</v>
      </c>
    </row>
    <row r="281" spans="1:9" ht="15" x14ac:dyDescent="0.25">
      <c r="A281" s="218"/>
      <c r="B281" s="219"/>
      <c r="C281" s="218"/>
      <c r="D281" s="218"/>
      <c r="E281" s="215"/>
      <c r="F281" s="218"/>
      <c r="G281" s="215"/>
      <c r="H281" s="215"/>
      <c r="I281" s="220"/>
    </row>
    <row r="282" spans="1:9" ht="15" x14ac:dyDescent="0.25">
      <c r="A282" s="215"/>
      <c r="B282" s="234"/>
      <c r="C282" s="215"/>
      <c r="D282" s="215"/>
      <c r="E282" s="215"/>
      <c r="F282" s="215"/>
      <c r="G282" s="215"/>
      <c r="H282" s="215"/>
      <c r="I282" s="218"/>
    </row>
    <row r="283" spans="1:9" ht="18" customHeight="1" x14ac:dyDescent="0.25">
      <c r="A283" s="215"/>
      <c r="B283" s="234"/>
      <c r="C283" s="215"/>
      <c r="D283" s="280" t="s">
        <v>19</v>
      </c>
      <c r="E283" s="281"/>
      <c r="F283" s="282"/>
      <c r="G283" s="215"/>
      <c r="H283" s="215"/>
      <c r="I283" s="218"/>
    </row>
    <row r="284" spans="1:9" ht="18" customHeight="1" x14ac:dyDescent="0.25">
      <c r="A284" s="215"/>
      <c r="B284" s="234"/>
      <c r="C284" s="215"/>
      <c r="D284" s="283" t="s">
        <v>9</v>
      </c>
      <c r="E284" s="284" t="s">
        <v>7</v>
      </c>
      <c r="F284" s="283" t="s">
        <v>11</v>
      </c>
      <c r="G284" s="215"/>
      <c r="H284" s="215"/>
      <c r="I284" s="218"/>
    </row>
    <row r="285" spans="1:9" ht="18" customHeight="1" x14ac:dyDescent="0.25">
      <c r="A285" s="215"/>
      <c r="B285" s="234"/>
      <c r="C285" s="215"/>
      <c r="D285" s="46">
        <v>1</v>
      </c>
      <c r="E285" s="269" t="s">
        <v>48</v>
      </c>
      <c r="F285" s="269">
        <v>4010</v>
      </c>
      <c r="G285" s="250"/>
      <c r="H285" s="250"/>
      <c r="I285" s="251"/>
    </row>
    <row r="286" spans="1:9" ht="18" customHeight="1" x14ac:dyDescent="0.25">
      <c r="A286" s="215"/>
      <c r="B286" s="234"/>
      <c r="C286" s="215"/>
      <c r="D286" s="43">
        <f>+D285+1</f>
        <v>2</v>
      </c>
      <c r="E286" s="270" t="s">
        <v>71</v>
      </c>
      <c r="F286" s="269">
        <v>2768</v>
      </c>
      <c r="G286" s="252"/>
      <c r="H286" s="252"/>
      <c r="I286" s="251"/>
    </row>
    <row r="287" spans="1:9" ht="18" customHeight="1" x14ac:dyDescent="0.25">
      <c r="A287" s="215"/>
      <c r="B287" s="234"/>
      <c r="C287" s="215"/>
      <c r="D287" s="43">
        <f t="shared" ref="D287:D298" si="10">+D286+1</f>
        <v>3</v>
      </c>
      <c r="E287" s="270" t="s">
        <v>42</v>
      </c>
      <c r="F287" s="269">
        <v>2758</v>
      </c>
      <c r="G287" s="250"/>
      <c r="H287" s="250"/>
      <c r="I287" s="251"/>
    </row>
    <row r="288" spans="1:9" ht="18" customHeight="1" x14ac:dyDescent="0.25">
      <c r="A288" s="215"/>
      <c r="B288" s="234"/>
      <c r="C288" s="215"/>
      <c r="D288" s="43">
        <f t="shared" si="10"/>
        <v>4</v>
      </c>
      <c r="E288" s="269" t="s">
        <v>49</v>
      </c>
      <c r="F288" s="269">
        <v>1867</v>
      </c>
      <c r="G288" s="253"/>
      <c r="H288" s="253"/>
      <c r="I288" s="251"/>
    </row>
    <row r="289" spans="1:9" ht="18" customHeight="1" x14ac:dyDescent="0.25">
      <c r="A289" s="215"/>
      <c r="B289" s="234"/>
      <c r="C289" s="215"/>
      <c r="D289" s="43">
        <f t="shared" si="10"/>
        <v>5</v>
      </c>
      <c r="E289" s="269" t="s">
        <v>47</v>
      </c>
      <c r="F289" s="269">
        <v>1837</v>
      </c>
      <c r="G289" s="252"/>
      <c r="H289" s="252"/>
      <c r="I289" s="251"/>
    </row>
    <row r="290" spans="1:9" ht="18" customHeight="1" x14ac:dyDescent="0.25">
      <c r="A290" s="215"/>
      <c r="B290" s="234"/>
      <c r="C290" s="215"/>
      <c r="D290" s="43">
        <f t="shared" si="10"/>
        <v>6</v>
      </c>
      <c r="E290" s="269" t="s">
        <v>234</v>
      </c>
      <c r="F290" s="269">
        <v>1803</v>
      </c>
      <c r="G290" s="253"/>
      <c r="H290" s="253"/>
      <c r="I290" s="251"/>
    </row>
    <row r="291" spans="1:9" ht="18" customHeight="1" x14ac:dyDescent="0.25">
      <c r="A291" s="215"/>
      <c r="B291" s="234"/>
      <c r="C291" s="215"/>
      <c r="D291" s="43">
        <f t="shared" si="10"/>
        <v>7</v>
      </c>
      <c r="E291" s="269" t="s">
        <v>53</v>
      </c>
      <c r="F291" s="269">
        <v>1204</v>
      </c>
      <c r="G291" s="250"/>
      <c r="H291" s="250"/>
      <c r="I291" s="251"/>
    </row>
    <row r="292" spans="1:9" ht="18" customHeight="1" x14ac:dyDescent="0.25">
      <c r="A292" s="215"/>
      <c r="B292" s="234"/>
      <c r="C292" s="215"/>
      <c r="D292" s="43">
        <f t="shared" si="10"/>
        <v>8</v>
      </c>
      <c r="E292" s="269" t="s">
        <v>44</v>
      </c>
      <c r="F292" s="269">
        <v>898</v>
      </c>
      <c r="G292" s="254"/>
      <c r="H292" s="254"/>
      <c r="I292" s="251"/>
    </row>
    <row r="293" spans="1:9" ht="18" customHeight="1" x14ac:dyDescent="0.25">
      <c r="A293" s="215"/>
      <c r="B293" s="234"/>
      <c r="C293" s="215"/>
      <c r="D293" s="43">
        <f t="shared" si="10"/>
        <v>9</v>
      </c>
      <c r="E293" s="269" t="s">
        <v>39</v>
      </c>
      <c r="F293" s="269">
        <v>518</v>
      </c>
      <c r="G293" s="252"/>
      <c r="H293" s="252"/>
      <c r="I293" s="251"/>
    </row>
    <row r="294" spans="1:9" ht="18" customHeight="1" x14ac:dyDescent="0.25">
      <c r="A294" s="215"/>
      <c r="B294" s="234"/>
      <c r="C294" s="215"/>
      <c r="D294" s="43">
        <f t="shared" si="10"/>
        <v>10</v>
      </c>
      <c r="E294" s="269" t="s">
        <v>43</v>
      </c>
      <c r="F294" s="269">
        <v>510</v>
      </c>
      <c r="G294" s="252"/>
      <c r="H294" s="252"/>
      <c r="I294" s="251"/>
    </row>
    <row r="295" spans="1:9" ht="18" customHeight="1" x14ac:dyDescent="0.25">
      <c r="A295" s="215"/>
      <c r="B295" s="234"/>
      <c r="C295" s="215"/>
      <c r="D295" s="43">
        <f t="shared" si="10"/>
        <v>11</v>
      </c>
      <c r="E295" s="269" t="s">
        <v>40</v>
      </c>
      <c r="F295" s="269">
        <v>320</v>
      </c>
      <c r="G295" s="253"/>
      <c r="H295" s="253"/>
      <c r="I295" s="251"/>
    </row>
    <row r="296" spans="1:9" ht="18" customHeight="1" x14ac:dyDescent="0.25">
      <c r="D296" s="43">
        <f t="shared" si="10"/>
        <v>12</v>
      </c>
      <c r="E296" s="269" t="s">
        <v>46</v>
      </c>
      <c r="F296" s="269">
        <v>281</v>
      </c>
    </row>
    <row r="297" spans="1:9" ht="18" customHeight="1" x14ac:dyDescent="0.25">
      <c r="D297" s="43">
        <f t="shared" si="10"/>
        <v>13</v>
      </c>
      <c r="E297" s="269" t="s">
        <v>45</v>
      </c>
      <c r="F297" s="269">
        <v>123</v>
      </c>
    </row>
    <row r="298" spans="1:9" ht="18" customHeight="1" x14ac:dyDescent="0.25">
      <c r="D298" s="43">
        <f t="shared" si="10"/>
        <v>14</v>
      </c>
      <c r="E298" s="269" t="s">
        <v>41</v>
      </c>
      <c r="F298" s="269">
        <v>86</v>
      </c>
    </row>
  </sheetData>
  <sortState ref="D188:F198">
    <sortCondition descending="1" ref="F188:F198"/>
  </sortState>
  <mergeCells count="1">
    <mergeCell ref="D283:F283"/>
  </mergeCells>
  <printOptions horizontalCentered="1"/>
  <pageMargins left="0" right="0" top="0" bottom="0" header="0" footer="0"/>
  <pageSetup paperSize="9" scale="16" firstPageNumber="0" orientation="portrait" r:id="rId1"/>
  <rowBreaks count="7" manualBreakCount="7">
    <brk id="38" max="16383" man="1"/>
    <brk id="61" max="16383" man="1"/>
    <brk id="100" max="16383" man="1"/>
    <brk id="125" max="16383" man="1"/>
    <brk id="178" max="16383" man="1"/>
    <brk id="214" max="16383" man="1"/>
    <brk id="2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30"/>
  <sheetViews>
    <sheetView view="pageBreakPreview" topLeftCell="A17" zoomScaleNormal="100" zoomScaleSheetLayoutView="100" workbookViewId="0">
      <selection activeCell="ALR25" sqref="ALR25"/>
    </sheetView>
  </sheetViews>
  <sheetFormatPr defaultColWidth="9.140625" defaultRowHeight="15.75" x14ac:dyDescent="0.25"/>
  <cols>
    <col min="1" max="1" width="9.140625" style="8"/>
    <col min="2" max="2" width="9.140625" style="22"/>
    <col min="3" max="4" width="9.140625" style="8"/>
    <col min="5" max="5" width="47.7109375" style="8" customWidth="1"/>
    <col min="6" max="6" width="8.140625" style="8" bestFit="1" customWidth="1"/>
    <col min="7" max="7" width="42.5703125" style="8" bestFit="1" customWidth="1"/>
    <col min="8" max="8" width="9.140625" style="8"/>
    <col min="9" max="9" width="10.7109375" style="8" bestFit="1" customWidth="1"/>
    <col min="10" max="10" width="55.42578125" style="8" customWidth="1"/>
    <col min="11" max="11" width="8.7109375" style="8" customWidth="1"/>
    <col min="12" max="1017" width="9.140625" style="8"/>
    <col min="1018" max="16384" width="9.140625" style="12"/>
  </cols>
  <sheetData>
    <row r="1" spans="1:10" ht="18" customHeight="1" x14ac:dyDescent="0.25">
      <c r="A1" s="37" t="s">
        <v>51</v>
      </c>
      <c r="B1" s="38"/>
      <c r="C1" s="39"/>
      <c r="D1" s="39"/>
      <c r="E1" s="37"/>
      <c r="F1" s="37"/>
      <c r="G1" s="37"/>
    </row>
    <row r="2" spans="1:10" ht="18" customHeight="1" x14ac:dyDescent="0.25">
      <c r="A2" s="37" t="s">
        <v>52</v>
      </c>
      <c r="B2" s="38"/>
      <c r="C2" s="39"/>
      <c r="D2" s="39"/>
      <c r="E2" s="37"/>
      <c r="F2" s="37"/>
      <c r="G2" s="37"/>
    </row>
    <row r="3" spans="1:10" ht="18" customHeight="1" x14ac:dyDescent="0.25">
      <c r="A3" s="5" t="s">
        <v>36</v>
      </c>
      <c r="B3" s="19"/>
      <c r="C3" s="5"/>
      <c r="D3" s="5"/>
      <c r="E3" s="5"/>
      <c r="F3" s="9"/>
      <c r="I3" s="24" t="s">
        <v>2</v>
      </c>
      <c r="J3" s="24" t="s">
        <v>22</v>
      </c>
    </row>
    <row r="4" spans="1:10" ht="18" customHeight="1" x14ac:dyDescent="0.25">
      <c r="A4" s="23" t="s">
        <v>35</v>
      </c>
      <c r="B4" s="23"/>
      <c r="C4" s="23"/>
      <c r="D4" s="23"/>
      <c r="E4" s="23"/>
      <c r="F4" s="23"/>
      <c r="G4" s="23"/>
      <c r="I4" s="25" t="s">
        <v>36</v>
      </c>
      <c r="J4" s="25" t="s">
        <v>38</v>
      </c>
    </row>
    <row r="5" spans="1:10" ht="18" customHeight="1" x14ac:dyDescent="0.25">
      <c r="A5" s="6" t="s">
        <v>9</v>
      </c>
      <c r="B5" s="20" t="s">
        <v>0</v>
      </c>
      <c r="C5" s="6" t="s">
        <v>1</v>
      </c>
      <c r="D5" s="6" t="s">
        <v>2</v>
      </c>
      <c r="E5" s="6" t="s">
        <v>3</v>
      </c>
      <c r="F5" s="6" t="s">
        <v>5</v>
      </c>
      <c r="G5" s="6" t="s">
        <v>7</v>
      </c>
      <c r="I5" s="27"/>
      <c r="J5" s="27"/>
    </row>
    <row r="6" spans="1:10" ht="18" customHeight="1" x14ac:dyDescent="0.25">
      <c r="A6" s="2">
        <v>1</v>
      </c>
      <c r="B6" s="32"/>
      <c r="C6" s="2" t="str">
        <f>IFERROR((VLOOKUP(B6,INSCRITOS!D:E,2,0)),"")</f>
        <v/>
      </c>
      <c r="D6" s="2" t="str">
        <f>IFERROR((VLOOKUP(B6,INSCRITOS!D:F,3,0)),"")</f>
        <v/>
      </c>
      <c r="E6" s="7" t="str">
        <f>IFERROR((VLOOKUP(B6,INSCRITOS!D:G,4,0)),"")</f>
        <v/>
      </c>
      <c r="F6" s="2" t="str">
        <f>IFERROR((VLOOKUP(B6,INSCRITOS!D:I,6,0)),"")</f>
        <v/>
      </c>
      <c r="G6" s="7" t="str">
        <f>IFERROR((VLOOKUP(B6,INSCRITOS!D:K,8,0)),"")</f>
        <v/>
      </c>
      <c r="I6" s="27"/>
      <c r="J6" s="275" t="s">
        <v>34</v>
      </c>
    </row>
    <row r="7" spans="1:10" ht="18" customHeight="1" x14ac:dyDescent="0.25">
      <c r="A7" s="2">
        <f>+A6+1</f>
        <v>2</v>
      </c>
      <c r="B7" s="32"/>
      <c r="C7" s="2" t="str">
        <f>IFERROR((VLOOKUP(B7,INSCRITOS!D:E,2,0)),"")</f>
        <v/>
      </c>
      <c r="D7" s="2" t="str">
        <f>IFERROR((VLOOKUP(B7,INSCRITOS!D:F,3,0)),"")</f>
        <v/>
      </c>
      <c r="E7" s="7" t="str">
        <f>IFERROR((VLOOKUP(B7,INSCRITOS!D:G,4,0)),"")</f>
        <v/>
      </c>
      <c r="F7" s="2" t="str">
        <f>IFERROR((VLOOKUP(B7,INSCRITOS!D:I,6,0)),"")</f>
        <v/>
      </c>
      <c r="G7" s="7" t="str">
        <f>IFERROR((VLOOKUP(B7,INSCRITOS!D:K,8,0)),"")</f>
        <v/>
      </c>
      <c r="I7" s="27"/>
      <c r="J7" s="275"/>
    </row>
    <row r="8" spans="1:10" ht="18" customHeight="1" x14ac:dyDescent="0.25">
      <c r="A8" s="2">
        <f t="shared" ref="A8:A15" si="0">+A7+1</f>
        <v>3</v>
      </c>
      <c r="B8" s="32"/>
      <c r="C8" s="2" t="str">
        <f>IFERROR((VLOOKUP(B8,INSCRITOS!D:E,2,0)),"")</f>
        <v/>
      </c>
      <c r="D8" s="2" t="str">
        <f>IFERROR((VLOOKUP(B8,INSCRITOS!D:F,3,0)),"")</f>
        <v/>
      </c>
      <c r="E8" s="7" t="str">
        <f>IFERROR((VLOOKUP(B8,INSCRITOS!D:G,4,0)),"")</f>
        <v/>
      </c>
      <c r="F8" s="2" t="str">
        <f>IFERROR((VLOOKUP(B8,INSCRITOS!D:I,6,0)),"")</f>
        <v/>
      </c>
      <c r="G8" s="7" t="str">
        <f>IFERROR((VLOOKUP(B8,INSCRITOS!D:K,8,0)),"")</f>
        <v/>
      </c>
      <c r="J8" s="275"/>
    </row>
    <row r="9" spans="1:10" ht="18" customHeight="1" x14ac:dyDescent="0.25">
      <c r="A9" s="2">
        <f t="shared" si="0"/>
        <v>4</v>
      </c>
      <c r="B9" s="32"/>
      <c r="C9" s="2" t="str">
        <f>IFERROR((VLOOKUP(B9,INSCRITOS!D:E,2,0)),"")</f>
        <v/>
      </c>
      <c r="D9" s="2" t="str">
        <f>IFERROR((VLOOKUP(B9,INSCRITOS!D:F,3,0)),"")</f>
        <v/>
      </c>
      <c r="E9" s="7" t="str">
        <f>IFERROR((VLOOKUP(B9,INSCRITOS!D:G,4,0)),"")</f>
        <v/>
      </c>
      <c r="F9" s="2" t="str">
        <f>IFERROR((VLOOKUP(B9,INSCRITOS!D:I,6,0)),"")</f>
        <v/>
      </c>
      <c r="G9" s="7" t="str">
        <f>IFERROR((VLOOKUP(B9,INSCRITOS!D:K,8,0)),"")</f>
        <v/>
      </c>
      <c r="I9" s="26"/>
      <c r="J9" s="276" t="s">
        <v>429</v>
      </c>
    </row>
    <row r="10" spans="1:10" ht="18" customHeight="1" x14ac:dyDescent="0.25">
      <c r="A10" s="2">
        <f t="shared" si="0"/>
        <v>5</v>
      </c>
      <c r="B10" s="32"/>
      <c r="C10" s="2" t="str">
        <f>IFERROR((VLOOKUP(B10,INSCRITOS!D:E,2,0)),"")</f>
        <v/>
      </c>
      <c r="D10" s="2" t="str">
        <f>IFERROR((VLOOKUP(B10,INSCRITOS!D:F,3,0)),"")</f>
        <v/>
      </c>
      <c r="E10" s="7" t="str">
        <f>IFERROR((VLOOKUP(B10,INSCRITOS!D:G,4,0)),"")</f>
        <v/>
      </c>
      <c r="F10" s="2" t="str">
        <f>IFERROR((VLOOKUP(B10,INSCRITOS!D:I,6,0)),"")</f>
        <v/>
      </c>
      <c r="G10" s="7" t="str">
        <f>IFERROR((VLOOKUP(B10,INSCRITOS!D:K,8,0)),"")</f>
        <v/>
      </c>
      <c r="I10" s="26"/>
      <c r="J10" s="276"/>
    </row>
    <row r="11" spans="1:10" ht="18" customHeight="1" x14ac:dyDescent="0.25">
      <c r="A11" s="2">
        <f t="shared" si="0"/>
        <v>6</v>
      </c>
      <c r="B11" s="32"/>
      <c r="C11" s="2" t="str">
        <f>IFERROR((VLOOKUP(B11,INSCRITOS!D:E,2,0)),"")</f>
        <v/>
      </c>
      <c r="D11" s="2" t="str">
        <f>IFERROR((VLOOKUP(B11,INSCRITOS!D:F,3,0)),"")</f>
        <v/>
      </c>
      <c r="E11" s="7" t="str">
        <f>IFERROR((VLOOKUP(B11,INSCRITOS!D:G,4,0)),"")</f>
        <v/>
      </c>
      <c r="F11" s="2" t="str">
        <f>IFERROR((VLOOKUP(B11,INSCRITOS!D:I,6,0)),"")</f>
        <v/>
      </c>
      <c r="G11" s="7" t="str">
        <f>IFERROR((VLOOKUP(B11,INSCRITOS!D:K,8,0)),"")</f>
        <v/>
      </c>
      <c r="I11" s="26"/>
      <c r="J11" s="276"/>
    </row>
    <row r="12" spans="1:10" ht="18" customHeight="1" x14ac:dyDescent="0.25">
      <c r="A12" s="2">
        <f t="shared" si="0"/>
        <v>7</v>
      </c>
      <c r="B12" s="32"/>
      <c r="C12" s="2" t="str">
        <f>IFERROR((VLOOKUP(B12,INSCRITOS!D:E,2,0)),"")</f>
        <v/>
      </c>
      <c r="D12" s="2" t="str">
        <f>IFERROR((VLOOKUP(B12,INSCRITOS!D:F,3,0)),"")</f>
        <v/>
      </c>
      <c r="E12" s="7" t="str">
        <f>IFERROR((VLOOKUP(B12,INSCRITOS!D:G,4,0)),"")</f>
        <v/>
      </c>
      <c r="F12" s="2" t="str">
        <f>IFERROR((VLOOKUP(B12,INSCRITOS!D:I,6,0)),"")</f>
        <v/>
      </c>
      <c r="G12" s="7" t="str">
        <f>IFERROR((VLOOKUP(B12,INSCRITOS!D:K,8,0)),"")</f>
        <v/>
      </c>
      <c r="I12" s="26"/>
      <c r="J12" s="129"/>
    </row>
    <row r="13" spans="1:10" ht="18" customHeight="1" x14ac:dyDescent="0.25">
      <c r="A13" s="2">
        <f t="shared" si="0"/>
        <v>8</v>
      </c>
      <c r="B13" s="32"/>
      <c r="C13" s="2" t="str">
        <f>IFERROR((VLOOKUP(B13,INSCRITOS!D:E,2,0)),"")</f>
        <v/>
      </c>
      <c r="D13" s="2" t="str">
        <f>IFERROR((VLOOKUP(B13,INSCRITOS!D:F,3,0)),"")</f>
        <v/>
      </c>
      <c r="E13" s="7" t="str">
        <f>IFERROR((VLOOKUP(B13,INSCRITOS!D:G,4,0)),"")</f>
        <v/>
      </c>
      <c r="F13" s="2" t="str">
        <f>IFERROR((VLOOKUP(B13,INSCRITOS!D:I,6,0)),"")</f>
        <v/>
      </c>
      <c r="G13" s="7" t="str">
        <f>IFERROR((VLOOKUP(B13,INSCRITOS!D:K,8,0)),"")</f>
        <v/>
      </c>
      <c r="I13" s="26"/>
      <c r="J13" s="279" t="s">
        <v>428</v>
      </c>
    </row>
    <row r="14" spans="1:10" ht="18" customHeight="1" x14ac:dyDescent="0.25">
      <c r="A14" s="2">
        <f t="shared" si="0"/>
        <v>9</v>
      </c>
      <c r="B14" s="32"/>
      <c r="C14" s="2" t="str">
        <f>IFERROR((VLOOKUP(B14,INSCRITOS!D:E,2,0)),"")</f>
        <v/>
      </c>
      <c r="D14" s="2" t="str">
        <f>IFERROR((VLOOKUP(B14,INSCRITOS!D:F,3,0)),"")</f>
        <v/>
      </c>
      <c r="E14" s="7" t="str">
        <f>IFERROR((VLOOKUP(B14,INSCRITOS!D:G,4,0)),"")</f>
        <v/>
      </c>
      <c r="F14" s="2" t="str">
        <f>IFERROR((VLOOKUP(B14,INSCRITOS!D:I,6,0)),"")</f>
        <v/>
      </c>
      <c r="G14" s="7" t="str">
        <f>IFERROR((VLOOKUP(B14,INSCRITOS!D:K,8,0)),"")</f>
        <v/>
      </c>
      <c r="I14" s="26"/>
      <c r="J14" s="279"/>
    </row>
    <row r="15" spans="1:10" ht="18" customHeight="1" x14ac:dyDescent="0.25">
      <c r="A15" s="2">
        <f t="shared" si="0"/>
        <v>10</v>
      </c>
      <c r="B15" s="32"/>
      <c r="C15" s="2" t="str">
        <f>IFERROR((VLOOKUP(B15,INSCRITOS!D:E,2,0)),"")</f>
        <v/>
      </c>
      <c r="D15" s="2" t="str">
        <f>IFERROR((VLOOKUP(B15,INSCRITOS!D:F,3,0)),"")</f>
        <v/>
      </c>
      <c r="E15" s="7" t="str">
        <f>IFERROR((VLOOKUP(B15,INSCRITOS!D:G,4,0)),"")</f>
        <v/>
      </c>
      <c r="F15" s="2" t="str">
        <f>IFERROR((VLOOKUP(B15,INSCRITOS!D:I,6,0)),"")</f>
        <v/>
      </c>
      <c r="G15" s="7" t="str">
        <f>IFERROR((VLOOKUP(B15,INSCRITOS!D:K,8,0)),"")</f>
        <v/>
      </c>
      <c r="I15" s="26"/>
      <c r="J15" s="279"/>
    </row>
    <row r="16" spans="1:10" ht="18" customHeight="1" x14ac:dyDescent="0.25">
      <c r="A16" s="3"/>
      <c r="B16" s="21"/>
      <c r="C16" s="3"/>
      <c r="D16" s="3"/>
      <c r="F16" s="3"/>
      <c r="I16" s="26"/>
      <c r="J16" s="279"/>
    </row>
    <row r="17" spans="1:1017" ht="18" customHeight="1" x14ac:dyDescent="0.25">
      <c r="A17" s="3"/>
      <c r="C17" s="3"/>
      <c r="D17" s="3"/>
      <c r="F17" s="3"/>
      <c r="I17" s="26"/>
      <c r="J17" s="69"/>
    </row>
    <row r="18" spans="1:1017" ht="18" customHeight="1" x14ac:dyDescent="0.25">
      <c r="A18" s="23" t="s">
        <v>37</v>
      </c>
      <c r="B18" s="23"/>
      <c r="C18" s="23"/>
      <c r="D18" s="23"/>
      <c r="E18" s="23"/>
      <c r="F18" s="23"/>
      <c r="G18" s="23"/>
      <c r="I18" s="26"/>
      <c r="J18" s="277" t="s">
        <v>427</v>
      </c>
    </row>
    <row r="19" spans="1:1017" ht="18" customHeight="1" x14ac:dyDescent="0.25">
      <c r="A19" s="6" t="s">
        <v>9</v>
      </c>
      <c r="B19" s="20" t="s">
        <v>0</v>
      </c>
      <c r="C19" s="6" t="s">
        <v>1</v>
      </c>
      <c r="D19" s="6" t="s">
        <v>2</v>
      </c>
      <c r="E19" s="6" t="s">
        <v>3</v>
      </c>
      <c r="F19" s="6" t="s">
        <v>5</v>
      </c>
      <c r="G19" s="6" t="s">
        <v>7</v>
      </c>
      <c r="I19" s="26"/>
      <c r="J19" s="277"/>
    </row>
    <row r="20" spans="1:1017" s="13" customFormat="1" ht="18" customHeight="1" x14ac:dyDescent="0.25">
      <c r="A20" s="10">
        <v>1</v>
      </c>
      <c r="B20" s="33"/>
      <c r="C20" s="2" t="str">
        <f>IFERROR((VLOOKUP(B20,INSCRITOS!D:E,2,0)),"")</f>
        <v/>
      </c>
      <c r="D20" s="2" t="str">
        <f>IFERROR((VLOOKUP(B20,INSCRITOS!D:F,3,0)),"")</f>
        <v/>
      </c>
      <c r="E20" s="7" t="str">
        <f>IFERROR((VLOOKUP(B20,INSCRITOS!D:G,4,0)),"")</f>
        <v/>
      </c>
      <c r="F20" s="2" t="str">
        <f>IFERROR((VLOOKUP(B20,INSCRITOS!D:I,6,0)),"")</f>
        <v/>
      </c>
      <c r="G20" s="7" t="str">
        <f>IFERROR((VLOOKUP(B20,INSCRITOS!D:K,8,0)),"")</f>
        <v/>
      </c>
      <c r="H20" s="11"/>
      <c r="I20" s="26"/>
      <c r="J20" s="27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</row>
    <row r="21" spans="1:1017" s="13" customFormat="1" ht="18" customHeight="1" x14ac:dyDescent="0.25">
      <c r="A21" s="10">
        <f>+A20+1</f>
        <v>2</v>
      </c>
      <c r="B21" s="33"/>
      <c r="C21" s="2" t="str">
        <f>IFERROR((VLOOKUP(B21,INSCRITOS!D:E,2,0)),"")</f>
        <v/>
      </c>
      <c r="D21" s="2" t="str">
        <f>IFERROR((VLOOKUP(B21,INSCRITOS!D:F,3,0)),"")</f>
        <v/>
      </c>
      <c r="E21" s="7" t="str">
        <f>IFERROR((VLOOKUP(B21,INSCRITOS!D:G,4,0)),"")</f>
        <v/>
      </c>
      <c r="F21" s="2" t="str">
        <f>IFERROR((VLOOKUP(B21,INSCRITOS!D:I,6,0)),"")</f>
        <v/>
      </c>
      <c r="G21" s="7" t="str">
        <f>IFERROR((VLOOKUP(B21,INSCRITOS!D:K,8,0)),"")</f>
        <v/>
      </c>
      <c r="H21" s="11"/>
      <c r="I21" s="26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</row>
    <row r="22" spans="1:1017" s="13" customFormat="1" ht="18" customHeight="1" x14ac:dyDescent="0.25">
      <c r="A22" s="10">
        <f t="shared" ref="A22:A23" si="1">+A21+1</f>
        <v>3</v>
      </c>
      <c r="B22" s="33"/>
      <c r="C22" s="2" t="str">
        <f>IFERROR((VLOOKUP(B22,INSCRITOS!D:E,2,0)),"")</f>
        <v/>
      </c>
      <c r="D22" s="2" t="str">
        <f>IFERROR((VLOOKUP(B22,INSCRITOS!D:F,3,0)),"")</f>
        <v/>
      </c>
      <c r="E22" s="7" t="str">
        <f>IFERROR((VLOOKUP(B22,INSCRITOS!D:G,4,0)),"")</f>
        <v/>
      </c>
      <c r="F22" s="2" t="str">
        <f>IFERROR((VLOOKUP(B22,INSCRITOS!D:I,6,0)),"")</f>
        <v/>
      </c>
      <c r="G22" s="7" t="str">
        <f>IFERROR((VLOOKUP(B22,INSCRITOS!D:K,8,0)),"")</f>
        <v/>
      </c>
      <c r="H22" s="11"/>
      <c r="I22" s="26"/>
      <c r="J22" s="12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</row>
    <row r="23" spans="1:1017" s="13" customFormat="1" ht="18" customHeight="1" x14ac:dyDescent="0.25">
      <c r="A23" s="10">
        <f t="shared" si="1"/>
        <v>4</v>
      </c>
      <c r="B23" s="33"/>
      <c r="C23" s="2" t="str">
        <f>IFERROR((VLOOKUP(B23,INSCRITOS!D:E,2,0)),"")</f>
        <v/>
      </c>
      <c r="D23" s="2" t="str">
        <f>IFERROR((VLOOKUP(B23,INSCRITOS!D:F,3,0)),"")</f>
        <v/>
      </c>
      <c r="E23" s="7" t="str">
        <f>IFERROR((VLOOKUP(B23,INSCRITOS!D:G,4,0)),"")</f>
        <v/>
      </c>
      <c r="F23" s="2" t="str">
        <f>IFERROR((VLOOKUP(B23,INSCRITOS!D:I,6,0)),"")</f>
        <v/>
      </c>
      <c r="G23" s="7" t="str">
        <f>IFERROR((VLOOKUP(B23,INSCRITOS!D:K,8,0)),"")</f>
        <v/>
      </c>
      <c r="H23" s="11"/>
      <c r="I23" s="26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</row>
    <row r="24" spans="1:1017" s="13" customFormat="1" ht="18" customHeight="1" x14ac:dyDescent="0.25">
      <c r="A24" s="10">
        <f t="shared" ref="A24:A30" si="2">+A23+1</f>
        <v>5</v>
      </c>
      <c r="B24" s="33"/>
      <c r="C24" s="2" t="str">
        <f>IFERROR((VLOOKUP(B24,INSCRITOS!D:E,2,0)),"")</f>
        <v/>
      </c>
      <c r="D24" s="2" t="str">
        <f>IFERROR((VLOOKUP(B24,INSCRITOS!D:F,3,0)),"")</f>
        <v/>
      </c>
      <c r="E24" s="7" t="str">
        <f>IFERROR((VLOOKUP(B24,INSCRITOS!D:G,4,0)),"")</f>
        <v/>
      </c>
      <c r="F24" s="2" t="str">
        <f>IFERROR((VLOOKUP(B24,INSCRITOS!D:I,6,0)),"")</f>
        <v/>
      </c>
      <c r="G24" s="7" t="str">
        <f>IFERROR((VLOOKUP(B24,INSCRITOS!D:K,8,0)),"")</f>
        <v/>
      </c>
      <c r="H24" s="11"/>
      <c r="I24" s="26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</row>
    <row r="25" spans="1:1017" s="13" customFormat="1" ht="18" customHeight="1" x14ac:dyDescent="0.25">
      <c r="A25" s="10">
        <f t="shared" si="2"/>
        <v>6</v>
      </c>
      <c r="B25" s="33"/>
      <c r="C25" s="2" t="str">
        <f>IFERROR((VLOOKUP(B25,INSCRITOS!D:E,2,0)),"")</f>
        <v/>
      </c>
      <c r="D25" s="2" t="str">
        <f>IFERROR((VLOOKUP(B25,INSCRITOS!D:F,3,0)),"")</f>
        <v/>
      </c>
      <c r="E25" s="7" t="str">
        <f>IFERROR((VLOOKUP(B25,INSCRITOS!D:G,4,0)),"")</f>
        <v/>
      </c>
      <c r="F25" s="2" t="str">
        <f>IFERROR((VLOOKUP(B25,INSCRITOS!D:I,6,0)),"")</f>
        <v/>
      </c>
      <c r="G25" s="7" t="str">
        <f>IFERROR((VLOOKUP(B25,INSCRITOS!D:K,8,0)),"")</f>
        <v/>
      </c>
      <c r="H25" s="11"/>
      <c r="I25" s="26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</row>
    <row r="26" spans="1:1017" s="13" customFormat="1" ht="18" customHeight="1" x14ac:dyDescent="0.25">
      <c r="A26" s="10">
        <f t="shared" si="2"/>
        <v>7</v>
      </c>
      <c r="B26" s="33"/>
      <c r="C26" s="2" t="str">
        <f>IFERROR((VLOOKUP(B26,INSCRITOS!D:E,2,0)),"")</f>
        <v/>
      </c>
      <c r="D26" s="2" t="str">
        <f>IFERROR((VLOOKUP(B26,INSCRITOS!D:F,3,0)),"")</f>
        <v/>
      </c>
      <c r="E26" s="7" t="str">
        <f>IFERROR((VLOOKUP(B26,INSCRITOS!D:G,4,0)),"")</f>
        <v/>
      </c>
      <c r="F26" s="2" t="str">
        <f>IFERROR((VLOOKUP(B26,INSCRITOS!D:I,6,0)),"")</f>
        <v/>
      </c>
      <c r="G26" s="7" t="str">
        <f>IFERROR((VLOOKUP(B26,INSCRITOS!D:K,8,0)),"")</f>
        <v/>
      </c>
      <c r="H26" s="11"/>
      <c r="I26" s="26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</row>
    <row r="27" spans="1:1017" s="13" customFormat="1" ht="18" customHeight="1" x14ac:dyDescent="0.25">
      <c r="A27" s="10">
        <f t="shared" si="2"/>
        <v>8</v>
      </c>
      <c r="B27" s="33"/>
      <c r="C27" s="2" t="str">
        <f>IFERROR((VLOOKUP(B27,INSCRITOS!D:E,2,0)),"")</f>
        <v/>
      </c>
      <c r="D27" s="2" t="str">
        <f>IFERROR((VLOOKUP(B27,INSCRITOS!D:F,3,0)),"")</f>
        <v/>
      </c>
      <c r="E27" s="7" t="str">
        <f>IFERROR((VLOOKUP(B27,INSCRITOS!D:G,4,0)),"")</f>
        <v/>
      </c>
      <c r="F27" s="2" t="str">
        <f>IFERROR((VLOOKUP(B27,INSCRITOS!D:I,6,0)),"")</f>
        <v/>
      </c>
      <c r="G27" s="7" t="str">
        <f>IFERROR((VLOOKUP(B27,INSCRITOS!D:K,8,0)),"")</f>
        <v/>
      </c>
      <c r="H27" s="11"/>
      <c r="I27" s="26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</row>
    <row r="28" spans="1:1017" s="13" customFormat="1" ht="18" customHeight="1" x14ac:dyDescent="0.25">
      <c r="A28" s="10">
        <f t="shared" si="2"/>
        <v>9</v>
      </c>
      <c r="B28" s="33"/>
      <c r="C28" s="2" t="str">
        <f>IFERROR((VLOOKUP(B28,INSCRITOS!D:E,2,0)),"")</f>
        <v/>
      </c>
      <c r="D28" s="2" t="str">
        <f>IFERROR((VLOOKUP(B28,INSCRITOS!D:F,3,0)),"")</f>
        <v/>
      </c>
      <c r="E28" s="7" t="str">
        <f>IFERROR((VLOOKUP(B28,INSCRITOS!D:G,4,0)),"")</f>
        <v/>
      </c>
      <c r="F28" s="2" t="str">
        <f>IFERROR((VLOOKUP(B28,INSCRITOS!D:I,6,0)),"")</f>
        <v/>
      </c>
      <c r="G28" s="7" t="str">
        <f>IFERROR((VLOOKUP(B28,INSCRITOS!D:K,8,0)),"")</f>
        <v/>
      </c>
      <c r="H28" s="11"/>
      <c r="I28" s="26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</row>
    <row r="29" spans="1:1017" s="13" customFormat="1" ht="18" customHeight="1" x14ac:dyDescent="0.25">
      <c r="A29" s="10">
        <f t="shared" si="2"/>
        <v>10</v>
      </c>
      <c r="B29" s="33"/>
      <c r="C29" s="2" t="str">
        <f>IFERROR((VLOOKUP(B29,INSCRITOS!D:E,2,0)),"")</f>
        <v/>
      </c>
      <c r="D29" s="2" t="str">
        <f>IFERROR((VLOOKUP(B29,INSCRITOS!D:F,3,0)),"")</f>
        <v/>
      </c>
      <c r="E29" s="7" t="str">
        <f>IFERROR((VLOOKUP(B29,INSCRITOS!D:G,4,0)),"")</f>
        <v/>
      </c>
      <c r="F29" s="2" t="str">
        <f>IFERROR((VLOOKUP(B29,INSCRITOS!D:I,6,0)),"")</f>
        <v/>
      </c>
      <c r="G29" s="7" t="str">
        <f>IFERROR((VLOOKUP(B29,INSCRITOS!D:K,8,0)),"")</f>
        <v/>
      </c>
      <c r="H29" s="11"/>
      <c r="I29" s="26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</row>
    <row r="30" spans="1:1017" s="13" customFormat="1" ht="18" customHeight="1" x14ac:dyDescent="0.25">
      <c r="A30" s="10">
        <f t="shared" si="2"/>
        <v>11</v>
      </c>
      <c r="B30" s="33"/>
      <c r="C30" s="2" t="str">
        <f>IFERROR((VLOOKUP(B30,INSCRITOS!D:E,2,0)),"")</f>
        <v/>
      </c>
      <c r="D30" s="2" t="str">
        <f>IFERROR((VLOOKUP(B30,INSCRITOS!D:F,3,0)),"")</f>
        <v/>
      </c>
      <c r="E30" s="7" t="str">
        <f>IFERROR((VLOOKUP(B30,INSCRITOS!D:G,4,0)),"")</f>
        <v/>
      </c>
      <c r="F30" s="2" t="str">
        <f>IFERROR((VLOOKUP(B30,INSCRITOS!D:I,6,0)),"")</f>
        <v/>
      </c>
      <c r="G30" s="7" t="str">
        <f>IFERROR((VLOOKUP(B30,INSCRITOS!D:K,8,0)),"")</f>
        <v/>
      </c>
      <c r="H30" s="11"/>
      <c r="I30" s="26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</row>
  </sheetData>
  <mergeCells count="4">
    <mergeCell ref="J18:J20"/>
    <mergeCell ref="J9:J11"/>
    <mergeCell ref="J6:J8"/>
    <mergeCell ref="J13:J16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71" firstPageNumber="0" fitToHeight="0" orientation="portrait" r:id="rId1"/>
  <rowBreaks count="1" manualBreakCount="1">
    <brk id="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46"/>
  <sheetViews>
    <sheetView topLeftCell="A22" workbookViewId="0">
      <selection activeCell="L14" sqref="L14"/>
    </sheetView>
  </sheetViews>
  <sheetFormatPr defaultRowHeight="15" x14ac:dyDescent="0.25"/>
  <cols>
    <col min="1" max="1" width="6.85546875" customWidth="1"/>
    <col min="2" max="2" width="5.85546875" bestFit="1" customWidth="1"/>
    <col min="3" max="3" width="7" bestFit="1" customWidth="1"/>
    <col min="4" max="4" width="6.42578125" bestFit="1" customWidth="1"/>
    <col min="5" max="5" width="25.85546875" bestFit="1" customWidth="1"/>
    <col min="6" max="6" width="6.85546875" bestFit="1" customWidth="1"/>
    <col min="7" max="7" width="38.42578125" bestFit="1" customWidth="1"/>
    <col min="8" max="8" width="5" hidden="1" customWidth="1"/>
    <col min="9" max="9" width="6.42578125" style="36" bestFit="1" customWidth="1"/>
    <col min="11" max="11" width="6.140625" customWidth="1"/>
    <col min="12" max="12" width="28" bestFit="1" customWidth="1"/>
    <col min="13" max="13" width="7.85546875" bestFit="1" customWidth="1"/>
  </cols>
  <sheetData>
    <row r="1" spans="1:1018" ht="15.75" x14ac:dyDescent="0.25">
      <c r="A1" s="37" t="s">
        <v>468</v>
      </c>
      <c r="B1" s="38"/>
      <c r="C1" s="39"/>
      <c r="D1" s="39"/>
      <c r="E1" s="37"/>
      <c r="F1" s="260"/>
      <c r="G1" s="260"/>
      <c r="H1" s="260"/>
      <c r="I1" s="265"/>
    </row>
    <row r="2" spans="1:1018" ht="15.75" x14ac:dyDescent="0.25">
      <c r="A2" s="37" t="s">
        <v>52</v>
      </c>
      <c r="B2" s="38"/>
      <c r="C2" s="39"/>
      <c r="D2" s="39"/>
      <c r="E2" s="37"/>
      <c r="F2" s="260"/>
      <c r="G2" s="260"/>
      <c r="H2" s="260"/>
      <c r="I2" s="265"/>
    </row>
    <row r="3" spans="1:1018" s="28" customFormat="1" ht="15.75" x14ac:dyDescent="0.25">
      <c r="A3" s="4"/>
      <c r="B3" s="21"/>
      <c r="C3" s="11"/>
      <c r="D3" s="11"/>
      <c r="E3" s="4"/>
      <c r="I3" s="266"/>
    </row>
    <row r="4" spans="1:1018" s="12" customFormat="1" x14ac:dyDescent="0.25">
      <c r="A4" s="221" t="s">
        <v>470</v>
      </c>
      <c r="B4" s="221"/>
      <c r="C4" s="221"/>
      <c r="D4" s="221"/>
      <c r="E4" s="221"/>
      <c r="F4" s="221"/>
      <c r="G4" s="221"/>
      <c r="H4" s="221"/>
      <c r="I4" s="264"/>
      <c r="J4" s="8"/>
      <c r="K4" s="221" t="s">
        <v>469</v>
      </c>
      <c r="L4" s="221"/>
      <c r="M4" s="2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</row>
    <row r="5" spans="1:1018" s="12" customFormat="1" ht="15.75" x14ac:dyDescent="0.25">
      <c r="A5" s="236" t="s">
        <v>9</v>
      </c>
      <c r="B5" s="267" t="s">
        <v>0</v>
      </c>
      <c r="C5" s="236" t="s">
        <v>1</v>
      </c>
      <c r="D5" s="236" t="s">
        <v>2</v>
      </c>
      <c r="E5" s="236" t="s">
        <v>3</v>
      </c>
      <c r="F5" s="236" t="s">
        <v>5</v>
      </c>
      <c r="G5" s="236" t="s">
        <v>7</v>
      </c>
      <c r="H5" s="236"/>
      <c r="I5" s="236" t="s">
        <v>11</v>
      </c>
      <c r="J5" s="8"/>
      <c r="K5" s="1" t="s">
        <v>9</v>
      </c>
      <c r="L5" s="263" t="s">
        <v>7</v>
      </c>
      <c r="M5" s="258" t="s">
        <v>11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</row>
    <row r="6" spans="1:1018" s="12" customFormat="1" x14ac:dyDescent="0.25">
      <c r="A6" s="238">
        <v>1</v>
      </c>
      <c r="B6" s="228">
        <v>3488</v>
      </c>
      <c r="C6" s="238">
        <f>IFERROR((VLOOKUP(B6,INSCRITOS!D:E,2,0)),"")</f>
        <v>102445</v>
      </c>
      <c r="D6" s="238" t="str">
        <f>IFERROR((VLOOKUP(B6,INSCRITOS!D:F,3,0)),"")</f>
        <v>18+</v>
      </c>
      <c r="E6" s="213" t="str">
        <f>IFERROR((VLOOKUP(B6,INSCRITOS!D:G,4,0)),"")</f>
        <v>Claudio Paulinho</v>
      </c>
      <c r="F6" s="238" t="str">
        <f>IFERROR((VLOOKUP(B6,INSCRITOS!D:I,6,0)),"")</f>
        <v>M</v>
      </c>
      <c r="G6" s="213" t="str">
        <f>IFERROR((VLOOKUP(B6,INSCRITOS!D:K,8,0)),"")</f>
        <v>SFRAA TRIATLO</v>
      </c>
      <c r="H6" s="213">
        <f>IFERROR((VLOOKUP(B6,INSCRITOS!D:L,9,0)),"")</f>
        <v>0</v>
      </c>
      <c r="I6" s="238">
        <v>100</v>
      </c>
      <c r="J6" s="8"/>
      <c r="K6" s="43">
        <v>1</v>
      </c>
      <c r="L6" s="44" t="s">
        <v>42</v>
      </c>
      <c r="M6" s="45">
        <v>297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</row>
    <row r="7" spans="1:1018" s="12" customFormat="1" x14ac:dyDescent="0.25">
      <c r="A7" s="238">
        <f t="shared" ref="A7:A30" si="0">+A6+1</f>
        <v>2</v>
      </c>
      <c r="B7" s="228">
        <v>2572</v>
      </c>
      <c r="C7" s="238">
        <f>IFERROR((VLOOKUP(B7,INSCRITOS!D:E,2,0)),"")</f>
        <v>100208</v>
      </c>
      <c r="D7" s="238" t="str">
        <f>IFERROR((VLOOKUP(B7,INSCRITOS!D:F,3,0)),"")</f>
        <v>18+</v>
      </c>
      <c r="E7" s="213" t="str">
        <f>IFERROR((VLOOKUP(B7,INSCRITOS!D:G,4,0)),"")</f>
        <v>Miguel Tomé</v>
      </c>
      <c r="F7" s="238" t="str">
        <f>IFERROR((VLOOKUP(B7,INSCRITOS!D:I,6,0)),"")</f>
        <v>M</v>
      </c>
      <c r="G7" s="213" t="str">
        <f>IFERROR((VLOOKUP(B7,INSCRITOS!D:K,8,0)),"")</f>
        <v>SFRAA TRIATLO</v>
      </c>
      <c r="H7" s="213">
        <f>IFERROR((VLOOKUP(B7,INSCRITOS!D:L,9,0)),"")</f>
        <v>0</v>
      </c>
      <c r="I7" s="238">
        <f>+I6-1</f>
        <v>99</v>
      </c>
      <c r="J7" s="8"/>
      <c r="K7" s="43">
        <v>2</v>
      </c>
      <c r="L7" s="44" t="s">
        <v>47</v>
      </c>
      <c r="M7" s="45">
        <v>282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</row>
    <row r="8" spans="1:1018" s="12" customFormat="1" x14ac:dyDescent="0.25">
      <c r="A8" s="238">
        <f t="shared" si="0"/>
        <v>3</v>
      </c>
      <c r="B8" s="228">
        <v>5270</v>
      </c>
      <c r="C8" s="238">
        <f>IFERROR((VLOOKUP(B8,INSCRITOS!D:E,2,0)),"")</f>
        <v>104242</v>
      </c>
      <c r="D8" s="238" t="str">
        <f>IFERROR((VLOOKUP(B8,INSCRITOS!D:F,3,0)),"")</f>
        <v>18+</v>
      </c>
      <c r="E8" s="213" t="str">
        <f>IFERROR((VLOOKUP(B8,INSCRITOS!D:G,4,0)),"")</f>
        <v>Luís Cordeiro</v>
      </c>
      <c r="F8" s="238" t="str">
        <f>IFERROR((VLOOKUP(B8,INSCRITOS!D:I,6,0)),"")</f>
        <v>M</v>
      </c>
      <c r="G8" s="213" t="str">
        <f>IFERROR((VLOOKUP(B8,INSCRITOS!D:K,8,0)),"")</f>
        <v>SFRAA TRIATLO</v>
      </c>
      <c r="H8" s="213">
        <f>IFERROR((VLOOKUP(B8,INSCRITOS!D:L,9,0)),"")</f>
        <v>0</v>
      </c>
      <c r="I8" s="238">
        <f t="shared" ref="I8:I30" si="1">+I7-1</f>
        <v>98</v>
      </c>
      <c r="J8" s="8"/>
      <c r="K8" s="218"/>
      <c r="L8" s="261"/>
      <c r="M8" s="26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</row>
    <row r="9" spans="1:1018" s="12" customFormat="1" x14ac:dyDescent="0.25">
      <c r="A9" s="238">
        <f t="shared" si="0"/>
        <v>4</v>
      </c>
      <c r="B9" s="228">
        <v>4074</v>
      </c>
      <c r="C9" s="238">
        <f>IFERROR((VLOOKUP(B9,INSCRITOS!D:E,2,0)),"")</f>
        <v>100385</v>
      </c>
      <c r="D9" s="238" t="str">
        <f>IFERROR((VLOOKUP(B9,INSCRITOS!D:F,3,0)),"")</f>
        <v>18+</v>
      </c>
      <c r="E9" s="213" t="str">
        <f>IFERROR((VLOOKUP(B9,INSCRITOS!D:G,4,0)),"")</f>
        <v>Hugo Nalha</v>
      </c>
      <c r="F9" s="238" t="str">
        <f>IFERROR((VLOOKUP(B9,INSCRITOS!D:I,6,0)),"")</f>
        <v>M</v>
      </c>
      <c r="G9" s="213" t="str">
        <f>IFERROR((VLOOKUP(B9,INSCRITOS!D:K,8,0)),"")</f>
        <v>Clube Triatlo de Abrantes/Outra região</v>
      </c>
      <c r="H9" s="213" t="str">
        <f>IFERROR((VLOOKUP(B9,INSCRITOS!D:L,9,0)),"")</f>
        <v>extra</v>
      </c>
      <c r="I9" s="238">
        <f t="shared" si="1"/>
        <v>97</v>
      </c>
      <c r="J9" s="8"/>
      <c r="K9"/>
      <c r="L9"/>
      <c r="M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</row>
    <row r="10" spans="1:1018" s="12" customFormat="1" x14ac:dyDescent="0.25">
      <c r="A10" s="238">
        <f t="shared" si="0"/>
        <v>5</v>
      </c>
      <c r="B10" s="228">
        <v>2121</v>
      </c>
      <c r="C10" s="238">
        <f>IFERROR((VLOOKUP(B10,INSCRITOS!D:E,2,0)),"")</f>
        <v>103372</v>
      </c>
      <c r="D10" s="238" t="str">
        <f>IFERROR((VLOOKUP(B10,INSCRITOS!D:F,3,0)),"")</f>
        <v>18+</v>
      </c>
      <c r="E10" s="213" t="str">
        <f>IFERROR((VLOOKUP(B10,INSCRITOS!D:G,4,0)),"")</f>
        <v>Gonçalo Pagou</v>
      </c>
      <c r="F10" s="238" t="str">
        <f>IFERROR((VLOOKUP(B10,INSCRITOS!D:I,6,0)),"")</f>
        <v>M</v>
      </c>
      <c r="G10" s="213" t="str">
        <f>IFERROR((VLOOKUP(B10,INSCRITOS!D:K,8,0)),"")</f>
        <v>Clube de Natação da Amadora</v>
      </c>
      <c r="H10" s="213">
        <f>IFERROR((VLOOKUP(B10,INSCRITOS!D:L,9,0)),"")</f>
        <v>0</v>
      </c>
      <c r="I10" s="238">
        <f t="shared" si="1"/>
        <v>96</v>
      </c>
      <c r="J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</row>
    <row r="11" spans="1:1018" s="12" customFormat="1" x14ac:dyDescent="0.25">
      <c r="A11" s="238">
        <f t="shared" si="0"/>
        <v>6</v>
      </c>
      <c r="B11" s="228">
        <v>5623</v>
      </c>
      <c r="C11" s="238">
        <f>IFERROR((VLOOKUP(B11,INSCRITOS!D:E,2,0)),"")</f>
        <v>0</v>
      </c>
      <c r="D11" s="238" t="str">
        <f>IFERROR((VLOOKUP(B11,INSCRITOS!D:F,3,0)),"")</f>
        <v>18+</v>
      </c>
      <c r="E11" s="213" t="str">
        <f>IFERROR((VLOOKUP(B11,INSCRITOS!D:G,4,0)),"")</f>
        <v>Rodrigo Correia</v>
      </c>
      <c r="F11" s="238" t="str">
        <f>IFERROR((VLOOKUP(B11,INSCRITOS!D:I,6,0)),"")</f>
        <v>M</v>
      </c>
      <c r="G11" s="213" t="str">
        <f>IFERROR((VLOOKUP(B11,INSCRITOS!D:K,8,0)),"")</f>
        <v>CCDSintrense/ Não federado</v>
      </c>
      <c r="H11" s="213" t="str">
        <f>IFERROR((VLOOKUP(B11,INSCRITOS!D:L,9,0)),"")</f>
        <v>extra</v>
      </c>
      <c r="I11" s="238">
        <f t="shared" si="1"/>
        <v>95</v>
      </c>
      <c r="J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</row>
    <row r="12" spans="1:1018" s="12" customFormat="1" x14ac:dyDescent="0.25">
      <c r="A12" s="238">
        <f t="shared" si="0"/>
        <v>7</v>
      </c>
      <c r="B12" s="228">
        <v>5341</v>
      </c>
      <c r="C12" s="238">
        <f>IFERROR((VLOOKUP(B12,INSCRITOS!D:E,2,0)),"")</f>
        <v>105863</v>
      </c>
      <c r="D12" s="238" t="str">
        <f>IFERROR((VLOOKUP(B12,INSCRITOS!D:F,3,0)),"")</f>
        <v>18+</v>
      </c>
      <c r="E12" s="213" t="str">
        <f>IFERROR((VLOOKUP(B12,INSCRITOS!D:G,4,0)),"")</f>
        <v>Vasco Gato</v>
      </c>
      <c r="F12" s="238" t="str">
        <f>IFERROR((VLOOKUP(B12,INSCRITOS!D:I,6,0)),"")</f>
        <v>M</v>
      </c>
      <c r="G12" s="213" t="str">
        <f>IFERROR((VLOOKUP(B12,INSCRITOS!D:K,8,0)),"")</f>
        <v>Clube de Natação da Amadora</v>
      </c>
      <c r="H12" s="213">
        <f>IFERROR((VLOOKUP(B12,INSCRITOS!D:L,9,0)),"")</f>
        <v>0</v>
      </c>
      <c r="I12" s="238">
        <f t="shared" si="1"/>
        <v>94</v>
      </c>
      <c r="J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</row>
    <row r="13" spans="1:1018" s="12" customFormat="1" x14ac:dyDescent="0.25">
      <c r="A13" s="238">
        <f t="shared" si="0"/>
        <v>8</v>
      </c>
      <c r="B13" s="228">
        <v>5624</v>
      </c>
      <c r="C13" s="238">
        <f>IFERROR((VLOOKUP(B13,INSCRITOS!D:E,2,0)),"")</f>
        <v>0</v>
      </c>
      <c r="D13" s="238" t="str">
        <f>IFERROR((VLOOKUP(B13,INSCRITOS!D:F,3,0)),"")</f>
        <v>18+</v>
      </c>
      <c r="E13" s="213" t="str">
        <f>IFERROR((VLOOKUP(B13,INSCRITOS!D:G,4,0)),"")</f>
        <v>Pedro Passos</v>
      </c>
      <c r="F13" s="238" t="str">
        <f>IFERROR((VLOOKUP(B13,INSCRITOS!D:I,6,0)),"")</f>
        <v>M</v>
      </c>
      <c r="G13" s="213" t="str">
        <f>IFERROR((VLOOKUP(B13,INSCRITOS!D:K,8,0)),"")</f>
        <v>SFRAA Triatlo/ Não federado</v>
      </c>
      <c r="H13" s="213" t="str">
        <f>IFERROR((VLOOKUP(B13,INSCRITOS!D:L,9,0)),"")</f>
        <v>extra</v>
      </c>
      <c r="I13" s="238">
        <f t="shared" si="1"/>
        <v>93</v>
      </c>
      <c r="J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</row>
    <row r="14" spans="1:1018" s="12" customFormat="1" x14ac:dyDescent="0.25">
      <c r="A14" s="238">
        <f t="shared" si="0"/>
        <v>9</v>
      </c>
      <c r="B14" s="228">
        <v>4117</v>
      </c>
      <c r="C14" s="238">
        <f>IFERROR((VLOOKUP(B14,INSCRITOS!D:E,2,0)),"")</f>
        <v>102612</v>
      </c>
      <c r="D14" s="238" t="str">
        <f>IFERROR((VLOOKUP(B14,INSCRITOS!D:F,3,0)),"")</f>
        <v>18+</v>
      </c>
      <c r="E14" s="213" t="str">
        <f>IFERROR((VLOOKUP(B14,INSCRITOS!D:G,4,0)),"")</f>
        <v>João Narra</v>
      </c>
      <c r="F14" s="238" t="str">
        <f>IFERROR((VLOOKUP(B14,INSCRITOS!D:I,6,0)),"")</f>
        <v>M</v>
      </c>
      <c r="G14" s="213" t="str">
        <f>IFERROR((VLOOKUP(B14,INSCRITOS!D:K,8,0)),"")</f>
        <v>Clube de Natação da Amadora</v>
      </c>
      <c r="H14" s="213"/>
      <c r="I14" s="238">
        <f t="shared" si="1"/>
        <v>92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</row>
    <row r="15" spans="1:1018" s="12" customFormat="1" x14ac:dyDescent="0.25">
      <c r="A15" s="238">
        <f t="shared" si="0"/>
        <v>10</v>
      </c>
      <c r="B15" s="228">
        <v>5686</v>
      </c>
      <c r="C15" s="238">
        <f>IFERROR((VLOOKUP(B15,INSCRITOS!D:E,2,0)),"")</f>
        <v>0</v>
      </c>
      <c r="D15" s="238" t="str">
        <f>IFERROR((VLOOKUP(B15,INSCRITOS!D:F,3,0)),"")</f>
        <v>18+</v>
      </c>
      <c r="E15" s="213" t="str">
        <f>IFERROR((VLOOKUP(B15,INSCRITOS!D:G,4,0)),"")</f>
        <v>Amândio Pacheco</v>
      </c>
      <c r="F15" s="238" t="str">
        <f>IFERROR((VLOOKUP(B15,INSCRITOS!D:I,6,0)),"")</f>
        <v>M</v>
      </c>
      <c r="G15" s="213" t="str">
        <f>IFERROR((VLOOKUP(B15,INSCRITOS!D:K,8,0)),"")</f>
        <v>Clube de Natação da Amadora/ Não federado</v>
      </c>
      <c r="H15" s="213" t="str">
        <f>IFERROR((VLOOKUP(B15,INSCRITOS!D:L,9,0)),"")</f>
        <v>extra</v>
      </c>
      <c r="I15" s="238">
        <f t="shared" si="1"/>
        <v>91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</row>
    <row r="16" spans="1:1018" s="12" customFormat="1" x14ac:dyDescent="0.25">
      <c r="A16" s="238">
        <f t="shared" si="0"/>
        <v>11</v>
      </c>
      <c r="B16" s="228">
        <v>5120</v>
      </c>
      <c r="C16" s="238">
        <f>IFERROR((VLOOKUP(B16,INSCRITOS!D:E,2,0)),"")</f>
        <v>104978</v>
      </c>
      <c r="D16" s="238" t="str">
        <f>IFERROR((VLOOKUP(B16,INSCRITOS!D:F,3,0)),"")</f>
        <v>18+</v>
      </c>
      <c r="E16" s="213" t="str">
        <f>IFERROR((VLOOKUP(B16,INSCRITOS!D:G,4,0)),"")</f>
        <v>Nuno Duarte</v>
      </c>
      <c r="F16" s="238" t="str">
        <f>IFERROR((VLOOKUP(B16,INSCRITOS!D:I,6,0)),"")</f>
        <v>M</v>
      </c>
      <c r="G16" s="213" t="str">
        <f>IFERROR((VLOOKUP(B16,INSCRITOS!D:K,8,0)),"")</f>
        <v>SERUL</v>
      </c>
      <c r="H16" s="213">
        <f>IFERROR((VLOOKUP(B16,INSCRITOS!D:L,9,0)),"")</f>
        <v>0</v>
      </c>
      <c r="I16" s="238">
        <f t="shared" si="1"/>
        <v>90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</row>
    <row r="17" spans="1:1018" s="12" customFormat="1" x14ac:dyDescent="0.25">
      <c r="A17" s="238">
        <f t="shared" si="0"/>
        <v>12</v>
      </c>
      <c r="B17" s="228">
        <v>4880</v>
      </c>
      <c r="C17" s="238">
        <f>IFERROR((VLOOKUP(B17,INSCRITOS!D:E,2,0)),"")</f>
        <v>103374</v>
      </c>
      <c r="D17" s="238" t="str">
        <f>IFERROR((VLOOKUP(B17,INSCRITOS!D:F,3,0)),"")</f>
        <v>18+</v>
      </c>
      <c r="E17" s="213" t="str">
        <f>IFERROR((VLOOKUP(B17,INSCRITOS!D:G,4,0)),"")</f>
        <v>Marco Graça</v>
      </c>
      <c r="F17" s="238" t="str">
        <f>IFERROR((VLOOKUP(B17,INSCRITOS!D:I,6,0)),"")</f>
        <v>M</v>
      </c>
      <c r="G17" s="213" t="str">
        <f>IFERROR((VLOOKUP(B17,INSCRITOS!D:K,8,0)),"")</f>
        <v>Clube de Natação da Amadora</v>
      </c>
      <c r="H17" s="213">
        <f>IFERROR((VLOOKUP(B17,INSCRITOS!D:L,9,0)),"")</f>
        <v>0</v>
      </c>
      <c r="I17" s="238">
        <f t="shared" si="1"/>
        <v>89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</row>
    <row r="18" spans="1:1018" s="12" customFormat="1" x14ac:dyDescent="0.25">
      <c r="A18" s="238">
        <f t="shared" si="0"/>
        <v>13</v>
      </c>
      <c r="B18" s="228">
        <v>5671</v>
      </c>
      <c r="C18" s="238">
        <f>IFERROR((VLOOKUP(B18,INSCRITOS!D:E,2,0)),"")</f>
        <v>0</v>
      </c>
      <c r="D18" s="238" t="str">
        <f>IFERROR((VLOOKUP(B18,INSCRITOS!D:F,3,0)),"")</f>
        <v>18+</v>
      </c>
      <c r="E18" s="213" t="str">
        <f>IFERROR((VLOOKUP(B18,INSCRITOS!D:G,4,0)),"")</f>
        <v>Nuno Branco</v>
      </c>
      <c r="F18" s="238" t="str">
        <f>IFERROR((VLOOKUP(B18,INSCRITOS!D:I,6,0)),"")</f>
        <v>M</v>
      </c>
      <c r="G18" s="213" t="str">
        <f>IFERROR((VLOOKUP(B18,INSCRITOS!D:K,8,0)),"")</f>
        <v>Clube de Natação da Amadora/ Não federado</v>
      </c>
      <c r="H18" s="213" t="str">
        <f>IFERROR((VLOOKUP(B18,INSCRITOS!D:L,9,0)),"")</f>
        <v>extra</v>
      </c>
      <c r="I18" s="238">
        <f t="shared" si="1"/>
        <v>88</v>
      </c>
      <c r="J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</row>
    <row r="19" spans="1:1018" s="12" customFormat="1" x14ac:dyDescent="0.25">
      <c r="A19" s="238">
        <f t="shared" si="0"/>
        <v>14</v>
      </c>
      <c r="B19" s="228">
        <v>5348</v>
      </c>
      <c r="C19" s="238">
        <f>IFERROR((VLOOKUP(B19,INSCRITOS!D:E,2,0)),"")</f>
        <v>102267</v>
      </c>
      <c r="D19" s="238" t="str">
        <f>IFERROR((VLOOKUP(B19,INSCRITOS!D:F,3,0)),"")</f>
        <v>18+</v>
      </c>
      <c r="E19" s="213" t="str">
        <f>IFERROR((VLOOKUP(B19,INSCRITOS!D:G,4,0)),"")</f>
        <v>Nuno Domingos</v>
      </c>
      <c r="F19" s="238" t="str">
        <f>IFERROR((VLOOKUP(B19,INSCRITOS!D:I,6,0)),"")</f>
        <v>M</v>
      </c>
      <c r="G19" s="213" t="str">
        <f>IFERROR((VLOOKUP(B19,INSCRITOS!D:K,8,0)),"")</f>
        <v>Clube de Natação da Amadora</v>
      </c>
      <c r="H19" s="213">
        <f>IFERROR((VLOOKUP(B19,INSCRITOS!D:L,9,0)),"")</f>
        <v>0</v>
      </c>
      <c r="I19" s="238">
        <f t="shared" si="1"/>
        <v>87</v>
      </c>
      <c r="J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</row>
    <row r="20" spans="1:1018" s="12" customFormat="1" x14ac:dyDescent="0.25">
      <c r="A20" s="238">
        <f t="shared" si="0"/>
        <v>15</v>
      </c>
      <c r="B20" s="228">
        <v>5711</v>
      </c>
      <c r="C20" s="238">
        <f>IFERROR((VLOOKUP(B20,INSCRITOS!D:E,2,0)),"")</f>
        <v>0</v>
      </c>
      <c r="D20" s="238" t="str">
        <f>IFERROR((VLOOKUP(B20,INSCRITOS!D:F,3,0)),"")</f>
        <v>18+</v>
      </c>
      <c r="E20" s="213" t="str">
        <f>IFERROR((VLOOKUP(B20,INSCRITOS!D:G,4,0)),"")</f>
        <v>Sérgio Vaz</v>
      </c>
      <c r="F20" s="238" t="str">
        <f>IFERROR((VLOOKUP(B20,INSCRITOS!D:I,6,0)),"")</f>
        <v>M</v>
      </c>
      <c r="G20" s="268">
        <f>IFERROR((VLOOKUP(B20,INSCRITOS!D:K,8,0)),"")</f>
        <v>0</v>
      </c>
      <c r="H20" s="213" t="str">
        <f>IFERROR((VLOOKUP(B20,INSCRITOS!D:L,9,0)),"")</f>
        <v>extra</v>
      </c>
      <c r="I20" s="238">
        <f t="shared" si="1"/>
        <v>86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</row>
    <row r="21" spans="1:1018" s="12" customFormat="1" x14ac:dyDescent="0.25">
      <c r="A21" s="238">
        <f t="shared" si="0"/>
        <v>16</v>
      </c>
      <c r="B21" s="228">
        <v>5710</v>
      </c>
      <c r="C21" s="238">
        <f>IFERROR((VLOOKUP(B21,INSCRITOS!D:E,2,0)),"")</f>
        <v>0</v>
      </c>
      <c r="D21" s="238" t="str">
        <f>IFERROR((VLOOKUP(B21,INSCRITOS!D:F,3,0)),"")</f>
        <v>18+</v>
      </c>
      <c r="E21" s="213" t="str">
        <f>IFERROR((VLOOKUP(B21,INSCRITOS!D:G,4,0)),"")</f>
        <v>Hugo Jesus</v>
      </c>
      <c r="F21" s="238" t="str">
        <f>IFERROR((VLOOKUP(B21,INSCRITOS!D:I,6,0)),"")</f>
        <v>M</v>
      </c>
      <c r="G21" s="268">
        <f>IFERROR((VLOOKUP(B21,INSCRITOS!D:K,8,0)),"")</f>
        <v>0</v>
      </c>
      <c r="H21" s="213" t="str">
        <f>IFERROR((VLOOKUP(B21,INSCRITOS!D:L,9,0)),"")</f>
        <v>extra</v>
      </c>
      <c r="I21" s="238">
        <f t="shared" si="1"/>
        <v>85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</row>
    <row r="22" spans="1:1018" s="12" customFormat="1" x14ac:dyDescent="0.25">
      <c r="A22" s="238">
        <f t="shared" si="0"/>
        <v>17</v>
      </c>
      <c r="B22" s="228">
        <v>5342</v>
      </c>
      <c r="C22" s="238">
        <f>IFERROR((VLOOKUP(B22,INSCRITOS!D:E,2,0)),"")</f>
        <v>105864</v>
      </c>
      <c r="D22" s="238" t="str">
        <f>IFERROR((VLOOKUP(B22,INSCRITOS!D:F,3,0)),"")</f>
        <v>18+</v>
      </c>
      <c r="E22" s="213" t="str">
        <f>IFERROR((VLOOKUP(B22,INSCRITOS!D:G,4,0)),"")</f>
        <v>Pedro Semedo</v>
      </c>
      <c r="F22" s="238" t="str">
        <f>IFERROR((VLOOKUP(B22,INSCRITOS!D:I,6,0)),"")</f>
        <v>M</v>
      </c>
      <c r="G22" s="213" t="str">
        <f>IFERROR((VLOOKUP(B22,INSCRITOS!D:K,8,0)),"")</f>
        <v>Clube de Natação da Amadora</v>
      </c>
      <c r="H22" s="213">
        <f>IFERROR((VLOOKUP(B22,INSCRITOS!D:L,9,0)),"")</f>
        <v>0</v>
      </c>
      <c r="I22" s="238">
        <f t="shared" si="1"/>
        <v>84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</row>
    <row r="23" spans="1:1018" s="12" customFormat="1" x14ac:dyDescent="0.25">
      <c r="A23" s="238">
        <f t="shared" si="0"/>
        <v>18</v>
      </c>
      <c r="B23" s="228">
        <v>5699</v>
      </c>
      <c r="C23" s="238">
        <f>IFERROR((VLOOKUP(B23,INSCRITOS!D:E,2,0)),"")</f>
        <v>0</v>
      </c>
      <c r="D23" s="238" t="str">
        <f>IFERROR((VLOOKUP(B23,INSCRITOS!D:F,3,0)),"")</f>
        <v>18+</v>
      </c>
      <c r="E23" s="213" t="str">
        <f>IFERROR((VLOOKUP(B23,INSCRITOS!D:G,4,0)),"")</f>
        <v>João Lamy</v>
      </c>
      <c r="F23" s="238" t="str">
        <f>IFERROR((VLOOKUP(B23,INSCRITOS!D:I,6,0)),"")</f>
        <v>M</v>
      </c>
      <c r="G23" s="213" t="str">
        <f>IFERROR((VLOOKUP(B23,INSCRITOS!D:K,8,0)),"")</f>
        <v>Clube de Natação da Amadora/ Não federado</v>
      </c>
      <c r="H23" s="213" t="str">
        <f>IFERROR((VLOOKUP(B23,INSCRITOS!D:L,9,0)),"")</f>
        <v>extra</v>
      </c>
      <c r="I23" s="238">
        <f t="shared" si="1"/>
        <v>83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</row>
    <row r="24" spans="1:1018" s="12" customFormat="1" x14ac:dyDescent="0.25">
      <c r="A24" s="238">
        <f t="shared" si="0"/>
        <v>19</v>
      </c>
      <c r="B24" s="228">
        <v>5308</v>
      </c>
      <c r="C24" s="238">
        <f>IFERROR((VLOOKUP(B24,INSCRITOS!D:E,2,0)),"")</f>
        <v>0</v>
      </c>
      <c r="D24" s="238" t="str">
        <f>IFERROR((VLOOKUP(B24,INSCRITOS!D:F,3,0)),"")</f>
        <v>18+</v>
      </c>
      <c r="E24" s="213" t="str">
        <f>IFERROR((VLOOKUP(B24,INSCRITOS!D:G,4,0)),"")</f>
        <v>Jorge Passos</v>
      </c>
      <c r="F24" s="238" t="str">
        <f>IFERROR((VLOOKUP(B24,INSCRITOS!D:I,6,0)),"")</f>
        <v>M</v>
      </c>
      <c r="G24" s="213" t="str">
        <f>IFERROR((VLOOKUP(B24,INSCRITOS!D:K,8,0)),"")</f>
        <v>SFRAA Triatlo/ Não federado</v>
      </c>
      <c r="H24" s="213" t="str">
        <f>IFERROR((VLOOKUP(B24,INSCRITOS!D:L,9,0)),"")</f>
        <v>extra</v>
      </c>
      <c r="I24" s="238">
        <f t="shared" si="1"/>
        <v>82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</row>
    <row r="25" spans="1:1018" s="12" customFormat="1" x14ac:dyDescent="0.25">
      <c r="A25" s="238">
        <f t="shared" si="0"/>
        <v>20</v>
      </c>
      <c r="B25" s="228">
        <v>5687</v>
      </c>
      <c r="C25" s="238">
        <f>IFERROR((VLOOKUP(B25,INSCRITOS!D:E,2,0)),"")</f>
        <v>0</v>
      </c>
      <c r="D25" s="238" t="str">
        <f>IFERROR((VLOOKUP(B25,INSCRITOS!D:F,3,0)),"")</f>
        <v>18+</v>
      </c>
      <c r="E25" s="213" t="str">
        <f>IFERROR((VLOOKUP(B25,INSCRITOS!D:G,4,0)),"")</f>
        <v>Nelson José Marques Benvindo</v>
      </c>
      <c r="F25" s="238" t="str">
        <f>IFERROR((VLOOKUP(B25,INSCRITOS!D:I,6,0)),"")</f>
        <v>M</v>
      </c>
      <c r="G25" s="213" t="str">
        <f>IFERROR((VLOOKUP(B25,INSCRITOS!D:K,8,0)),"")</f>
        <v>Clube de Natação da Amadora/ Não federado</v>
      </c>
      <c r="H25" s="213" t="str">
        <f>IFERROR((VLOOKUP(B25,INSCRITOS!D:L,9,0)),"")</f>
        <v>extra</v>
      </c>
      <c r="I25" s="238">
        <f t="shared" si="1"/>
        <v>81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</row>
    <row r="26" spans="1:1018" s="12" customFormat="1" x14ac:dyDescent="0.25">
      <c r="A26" s="238">
        <f t="shared" si="0"/>
        <v>21</v>
      </c>
      <c r="B26" s="228">
        <v>4666</v>
      </c>
      <c r="C26" s="238">
        <f>IFERROR((VLOOKUP(B26,INSCRITOS!D:E,2,0)),"")</f>
        <v>102266</v>
      </c>
      <c r="D26" s="238" t="str">
        <f>IFERROR((VLOOKUP(B26,INSCRITOS!D:F,3,0)),"")</f>
        <v>18+</v>
      </c>
      <c r="E26" s="213" t="str">
        <f>IFERROR((VLOOKUP(B26,INSCRITOS!D:G,4,0)),"")</f>
        <v>João Teixeira</v>
      </c>
      <c r="F26" s="238" t="str">
        <f>IFERROR((VLOOKUP(B26,INSCRITOS!D:I,6,0)),"")</f>
        <v>M</v>
      </c>
      <c r="G26" s="213" t="str">
        <f>IFERROR((VLOOKUP(B26,INSCRITOS!D:K,8,0)),"")</f>
        <v>Clube de Natação da Amadora</v>
      </c>
      <c r="H26" s="213">
        <f>IFERROR((VLOOKUP(B26,INSCRITOS!D:L,9,0)),"")</f>
        <v>0</v>
      </c>
      <c r="I26" s="238">
        <f t="shared" si="1"/>
        <v>80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</row>
    <row r="27" spans="1:1018" s="12" customFormat="1" x14ac:dyDescent="0.25">
      <c r="A27" s="238">
        <f t="shared" si="0"/>
        <v>22</v>
      </c>
      <c r="B27" s="228">
        <v>5647</v>
      </c>
      <c r="C27" s="238">
        <f>IFERROR((VLOOKUP(B27,INSCRITOS!D:E,2,0)),"")</f>
        <v>0</v>
      </c>
      <c r="D27" s="238" t="str">
        <f>IFERROR((VLOOKUP(B27,INSCRITOS!D:F,3,0)),"")</f>
        <v>18+</v>
      </c>
      <c r="E27" s="213" t="str">
        <f>IFERROR((VLOOKUP(B27,INSCRITOS!D:G,4,0)),"")</f>
        <v>Carlos Iglésias</v>
      </c>
      <c r="F27" s="238" t="str">
        <f>IFERROR((VLOOKUP(B27,INSCRITOS!D:I,6,0)),"")</f>
        <v>M</v>
      </c>
      <c r="G27" s="268">
        <f>IFERROR((VLOOKUP(B27,INSCRITOS!D:K,8,0)),"")</f>
        <v>0</v>
      </c>
      <c r="H27" s="213" t="str">
        <f>IFERROR((VLOOKUP(B27,INSCRITOS!D:L,9,0)),"")</f>
        <v>extra</v>
      </c>
      <c r="I27" s="238">
        <f t="shared" si="1"/>
        <v>79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</row>
    <row r="28" spans="1:1018" s="12" customFormat="1" x14ac:dyDescent="0.25">
      <c r="A28" s="238">
        <f t="shared" si="0"/>
        <v>23</v>
      </c>
      <c r="B28" s="228">
        <v>5694</v>
      </c>
      <c r="C28" s="238">
        <f>IFERROR((VLOOKUP(B28,INSCRITOS!D:E,2,0)),"")</f>
        <v>0</v>
      </c>
      <c r="D28" s="238" t="str">
        <f>IFERROR((VLOOKUP(B28,INSCRITOS!D:F,3,0)),"")</f>
        <v>18+</v>
      </c>
      <c r="E28" s="213" t="str">
        <f>IFERROR((VLOOKUP(B28,INSCRITOS!D:G,4,0)),"")</f>
        <v>João Parisot</v>
      </c>
      <c r="F28" s="238" t="str">
        <f>IFERROR((VLOOKUP(B28,INSCRITOS!D:I,6,0)),"")</f>
        <v>M</v>
      </c>
      <c r="G28" s="213" t="str">
        <f>IFERROR((VLOOKUP(B28,INSCRITOS!D:K,8,0)),"")</f>
        <v>Clube de Natação da Amadora/ Não federado</v>
      </c>
      <c r="H28" s="213">
        <f>IFERROR((VLOOKUP(B28,INSCRITOS!D:L,9,0)),"")</f>
        <v>0</v>
      </c>
      <c r="I28" s="238">
        <f t="shared" si="1"/>
        <v>78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</row>
    <row r="29" spans="1:1018" s="12" customFormat="1" x14ac:dyDescent="0.25">
      <c r="A29" s="238">
        <f t="shared" si="0"/>
        <v>24</v>
      </c>
      <c r="B29" s="228">
        <v>5668</v>
      </c>
      <c r="C29" s="238">
        <f>IFERROR((VLOOKUP(B29,INSCRITOS!D:E,2,0)),"")</f>
        <v>0</v>
      </c>
      <c r="D29" s="238" t="str">
        <f>IFERROR((VLOOKUP(B29,INSCRITOS!D:F,3,0)),"")</f>
        <v>18+</v>
      </c>
      <c r="E29" s="213" t="str">
        <f>IFERROR((VLOOKUP(B29,INSCRITOS!D:G,4,0)),"")</f>
        <v>Paulo Monteiro</v>
      </c>
      <c r="F29" s="238" t="str">
        <f>IFERROR((VLOOKUP(B29,INSCRITOS!D:I,6,0)),"")</f>
        <v>M</v>
      </c>
      <c r="G29" s="213" t="str">
        <f>IFERROR((VLOOKUP(B29,INSCRITOS!D:K,8,0)),"")</f>
        <v>Clube de Natação da Amadora/ Não federado</v>
      </c>
      <c r="H29" s="213" t="str">
        <f>IFERROR((VLOOKUP(B29,INSCRITOS!D:L,9,0)),"")</f>
        <v>extra</v>
      </c>
      <c r="I29" s="238">
        <f t="shared" si="1"/>
        <v>77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</row>
    <row r="30" spans="1:1018" s="12" customFormat="1" x14ac:dyDescent="0.25">
      <c r="A30" s="238">
        <f t="shared" si="0"/>
        <v>25</v>
      </c>
      <c r="B30" s="228">
        <v>5667</v>
      </c>
      <c r="C30" s="238">
        <f>IFERROR((VLOOKUP(B30,INSCRITOS!D:E,2,0)),"")</f>
        <v>0</v>
      </c>
      <c r="D30" s="238" t="str">
        <f>IFERROR((VLOOKUP(B30,INSCRITOS!D:F,3,0)),"")</f>
        <v>18+</v>
      </c>
      <c r="E30" s="213" t="str">
        <f>IFERROR((VLOOKUP(B30,INSCRITOS!D:G,4,0)),"")</f>
        <v>Gustavo Miguel Dias Raposo</v>
      </c>
      <c r="F30" s="238" t="str">
        <f>IFERROR((VLOOKUP(B30,INSCRITOS!D:I,6,0)),"")</f>
        <v>M</v>
      </c>
      <c r="G30" s="213" t="str">
        <f>IFERROR((VLOOKUP(B30,INSCRITOS!D:K,8,0)),"")</f>
        <v>Clube de Natação da Amadora/ Não federado</v>
      </c>
      <c r="H30" s="213" t="str">
        <f>IFERROR((VLOOKUP(B30,INSCRITOS!D:L,9,0)),"")</f>
        <v>extra</v>
      </c>
      <c r="I30" s="238">
        <f t="shared" si="1"/>
        <v>76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</row>
    <row r="31" spans="1:1018" x14ac:dyDescent="0.25">
      <c r="I31" s="218"/>
    </row>
    <row r="32" spans="1:1018" s="12" customFormat="1" x14ac:dyDescent="0.25">
      <c r="A32" s="221" t="s">
        <v>471</v>
      </c>
      <c r="B32" s="221"/>
      <c r="C32" s="221"/>
      <c r="D32" s="221"/>
      <c r="E32" s="221"/>
      <c r="F32" s="221"/>
      <c r="G32" s="221"/>
      <c r="H32" s="221"/>
      <c r="I32" s="26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</row>
    <row r="33" spans="1:1018" s="12" customFormat="1" x14ac:dyDescent="0.25">
      <c r="A33" s="222" t="s">
        <v>9</v>
      </c>
      <c r="B33" s="223" t="s">
        <v>0</v>
      </c>
      <c r="C33" s="222" t="s">
        <v>1</v>
      </c>
      <c r="D33" s="222" t="s">
        <v>2</v>
      </c>
      <c r="E33" s="222" t="s">
        <v>3</v>
      </c>
      <c r="F33" s="222" t="s">
        <v>5</v>
      </c>
      <c r="G33" s="222" t="s">
        <v>7</v>
      </c>
      <c r="H33" s="236"/>
      <c r="I33" s="222" t="s">
        <v>11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</row>
    <row r="34" spans="1:1018" s="12" customFormat="1" x14ac:dyDescent="0.25">
      <c r="A34" s="210">
        <v>1</v>
      </c>
      <c r="B34" s="211">
        <v>5703</v>
      </c>
      <c r="C34" s="210">
        <f>IFERROR((VLOOKUP(B34,INSCRITOS!D:E,2,0)),"")</f>
        <v>0</v>
      </c>
      <c r="D34" s="210" t="str">
        <f>IFERROR((VLOOKUP(B34,INSCRITOS!D:F,3,0)),"")</f>
        <v>18+</v>
      </c>
      <c r="E34" s="212" t="str">
        <f>IFERROR((VLOOKUP(B34,INSCRITOS!D:G,4,0)),"")</f>
        <v>Maria Lúcio</v>
      </c>
      <c r="F34" s="210" t="str">
        <f>IFERROR((VLOOKUP(B34,INSCRITOS!D:I,6,0)),"")</f>
        <v>F</v>
      </c>
      <c r="G34" s="212" t="str">
        <f>IFERROR((VLOOKUP(B34,INSCRITOS!D:K,8,0)),"")</f>
        <v>Clube de Futebol Os Belenenses/ Não federado</v>
      </c>
      <c r="H34" s="213" t="str">
        <f>IFERROR((VLOOKUP(B34,INSCRITOS!D:L,9,0)),"")</f>
        <v>extra</v>
      </c>
      <c r="I34" s="214">
        <f>+IF(H34&lt;&gt;"extra",100,0)</f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</row>
    <row r="35" spans="1:1018" s="12" customFormat="1" x14ac:dyDescent="0.25">
      <c r="A35" s="238">
        <f>+A34+1</f>
        <v>2</v>
      </c>
      <c r="B35" s="211">
        <v>4460</v>
      </c>
      <c r="C35" s="210">
        <f>IFERROR((VLOOKUP(B35,INSCRITOS!D:E,2,0)),"")</f>
        <v>102910</v>
      </c>
      <c r="D35" s="210" t="str">
        <f>IFERROR((VLOOKUP(B35,INSCRITOS!D:F,3,0)),"")</f>
        <v>18+</v>
      </c>
      <c r="E35" s="212" t="str">
        <f>IFERROR((VLOOKUP(B35,INSCRITOS!D:G,4,0)),"")</f>
        <v>Eugénia Ribeiro</v>
      </c>
      <c r="F35" s="210" t="str">
        <f>IFERROR((VLOOKUP(B35,INSCRITOS!D:I,6,0)),"")</f>
        <v>F</v>
      </c>
      <c r="G35" s="212" t="str">
        <f>IFERROR((VLOOKUP(B35,INSCRITOS!D:K,8,0)),"")</f>
        <v>Clube de Natação da Amadora</v>
      </c>
      <c r="H35" s="213">
        <f>IFERROR((VLOOKUP(B35,INSCRITOS!D:L,9,0)),"")</f>
        <v>0</v>
      </c>
      <c r="I35" s="214">
        <v>100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</row>
    <row r="36" spans="1:1018" s="12" customFormat="1" x14ac:dyDescent="0.25">
      <c r="A36" s="238">
        <f>+A35+1</f>
        <v>3</v>
      </c>
      <c r="B36" s="211">
        <v>5700</v>
      </c>
      <c r="C36" s="210">
        <f>IFERROR((VLOOKUP(B36,INSCRITOS!D:E,2,0)),"")</f>
        <v>0</v>
      </c>
      <c r="D36" s="210" t="str">
        <f>IFERROR((VLOOKUP(B36,INSCRITOS!D:F,3,0)),"")</f>
        <v>18+</v>
      </c>
      <c r="E36" s="212" t="str">
        <f>IFERROR((VLOOKUP(B36,INSCRITOS!D:G,4,0)),"")</f>
        <v>Claudia Martins</v>
      </c>
      <c r="F36" s="210" t="str">
        <f>IFERROR((VLOOKUP(B36,INSCRITOS!D:I,6,0)),"")</f>
        <v>F</v>
      </c>
      <c r="G36" s="212" t="str">
        <f>IFERROR((VLOOKUP(B36,INSCRITOS!D:K,8,0)),"")</f>
        <v>SFRAA Triatlo/ Não federado</v>
      </c>
      <c r="H36" s="213" t="str">
        <f>IFERROR((VLOOKUP(B36,INSCRITOS!D:L,9,0)),"")</f>
        <v>extra</v>
      </c>
      <c r="I36" s="214">
        <f>+IF(H36&lt;&gt;"extra",#REF!,0)</f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</row>
    <row r="37" spans="1:1018" s="12" customFormat="1" x14ac:dyDescent="0.25">
      <c r="A37" s="238">
        <f>+A36+1</f>
        <v>4</v>
      </c>
      <c r="B37" s="211">
        <v>5688</v>
      </c>
      <c r="C37" s="210">
        <f>IFERROR((VLOOKUP(B37,INSCRITOS!D:E,2,0)),"")</f>
        <v>0</v>
      </c>
      <c r="D37" s="210" t="str">
        <f>IFERROR((VLOOKUP(B37,INSCRITOS!D:F,3,0)),"")</f>
        <v>18+</v>
      </c>
      <c r="E37" s="212" t="str">
        <f>IFERROR((VLOOKUP(B37,INSCRITOS!D:G,4,0)),"")</f>
        <v>Carla Palma</v>
      </c>
      <c r="F37" s="210" t="str">
        <f>IFERROR((VLOOKUP(B37,INSCRITOS!D:I,6,0)),"")</f>
        <v>F</v>
      </c>
      <c r="G37" s="212" t="str">
        <f>IFERROR((VLOOKUP(B37,INSCRITOS!D:K,8,0)),"")</f>
        <v>Clube de Natação da Amadora/ Não federado</v>
      </c>
      <c r="H37" s="213" t="str">
        <f>IFERROR((VLOOKUP(B37,INSCRITOS!D:L,9,0)),"")</f>
        <v>extra</v>
      </c>
      <c r="I37" s="214">
        <f>+IF(H37&lt;&gt;"extra",#REF!,0)</f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</row>
    <row r="38" spans="1:1018" x14ac:dyDescent="0.25">
      <c r="I38" s="218"/>
    </row>
    <row r="39" spans="1:1018" s="12" customFormat="1" x14ac:dyDescent="0.25">
      <c r="A39" s="221" t="s">
        <v>463</v>
      </c>
      <c r="B39" s="221"/>
      <c r="C39" s="221"/>
      <c r="D39" s="221"/>
      <c r="E39" s="221"/>
      <c r="F39" s="221"/>
      <c r="G39" s="221"/>
      <c r="H39" s="221"/>
      <c r="I39" s="26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</row>
    <row r="40" spans="1:1018" s="12" customFormat="1" x14ac:dyDescent="0.25">
      <c r="A40" s="222" t="s">
        <v>9</v>
      </c>
      <c r="B40" s="223" t="s">
        <v>0</v>
      </c>
      <c r="C40" s="222" t="s">
        <v>1</v>
      </c>
      <c r="D40" s="222" t="s">
        <v>2</v>
      </c>
      <c r="E40" s="222" t="s">
        <v>3</v>
      </c>
      <c r="F40" s="222" t="s">
        <v>5</v>
      </c>
      <c r="G40" s="222" t="s">
        <v>7</v>
      </c>
      <c r="H40" s="236"/>
      <c r="I40" s="222" t="s">
        <v>11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</row>
    <row r="41" spans="1:1018" s="12" customFormat="1" x14ac:dyDescent="0.25">
      <c r="A41" s="210">
        <v>1</v>
      </c>
      <c r="B41" s="211">
        <v>5723</v>
      </c>
      <c r="C41" s="210">
        <f>IFERROR((VLOOKUP(B41,INSCRITOS!D:E,2,0)),"")</f>
        <v>0</v>
      </c>
      <c r="D41" s="210" t="str">
        <f>IFERROR((VLOOKUP(B41,INSCRITOS!D:F,3,0)),"")</f>
        <v>EST</v>
      </c>
      <c r="E41" s="212" t="str">
        <f>IFERROR((VLOOKUP(B41,INSCRITOS!D:G,4,0)),"")</f>
        <v>Luís Martins / Nuno Gomes</v>
      </c>
      <c r="F41" s="210"/>
      <c r="G41" s="259">
        <f>IFERROR((VLOOKUP(B41,INSCRITOS!D:K,8,0)),"")</f>
        <v>0</v>
      </c>
      <c r="H41" s="213"/>
      <c r="I41" s="214">
        <v>100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  <c r="AAA41" s="8"/>
      <c r="AAB41" s="8"/>
      <c r="AAC41" s="8"/>
      <c r="AAD41" s="8"/>
      <c r="AAE41" s="8"/>
      <c r="AAF41" s="8"/>
      <c r="AAG41" s="8"/>
      <c r="AAH41" s="8"/>
      <c r="AAI41" s="8"/>
      <c r="AAJ41" s="8"/>
      <c r="AAK41" s="8"/>
      <c r="AAL41" s="8"/>
      <c r="AAM41" s="8"/>
      <c r="AAN41" s="8"/>
      <c r="AAO41" s="8"/>
      <c r="AAP41" s="8"/>
      <c r="AAQ41" s="8"/>
      <c r="AAR41" s="8"/>
      <c r="AAS41" s="8"/>
      <c r="AAT41" s="8"/>
      <c r="AAU41" s="8"/>
      <c r="AAV41" s="8"/>
      <c r="AAW41" s="8"/>
      <c r="AAX41" s="8"/>
      <c r="AAY41" s="8"/>
      <c r="AAZ41" s="8"/>
      <c r="ABA41" s="8"/>
      <c r="ABB41" s="8"/>
      <c r="ABC41" s="8"/>
      <c r="ABD41" s="8"/>
      <c r="ABE41" s="8"/>
      <c r="ABF41" s="8"/>
      <c r="ABG41" s="8"/>
      <c r="ABH41" s="8"/>
      <c r="ABI41" s="8"/>
      <c r="ABJ41" s="8"/>
      <c r="ABK41" s="8"/>
      <c r="ABL41" s="8"/>
      <c r="ABM41" s="8"/>
      <c r="ABN41" s="8"/>
      <c r="ABO41" s="8"/>
      <c r="ABP41" s="8"/>
      <c r="ABQ41" s="8"/>
      <c r="ABR41" s="8"/>
      <c r="ABS41" s="8"/>
      <c r="ABT41" s="8"/>
      <c r="ABU41" s="8"/>
      <c r="ABV41" s="8"/>
      <c r="ABW41" s="8"/>
      <c r="ABX41" s="8"/>
      <c r="ABY41" s="8"/>
      <c r="ABZ41" s="8"/>
      <c r="ACA41" s="8"/>
      <c r="ACB41" s="8"/>
      <c r="ACC41" s="8"/>
      <c r="ACD41" s="8"/>
      <c r="ACE41" s="8"/>
      <c r="ACF41" s="8"/>
      <c r="ACG41" s="8"/>
      <c r="ACH41" s="8"/>
      <c r="ACI41" s="8"/>
      <c r="ACJ41" s="8"/>
      <c r="ACK41" s="8"/>
      <c r="ACL41" s="8"/>
      <c r="ACM41" s="8"/>
      <c r="ACN41" s="8"/>
      <c r="ACO41" s="8"/>
      <c r="ACP41" s="8"/>
      <c r="ACQ41" s="8"/>
      <c r="ACR41" s="8"/>
      <c r="ACS41" s="8"/>
      <c r="ACT41" s="8"/>
      <c r="ACU41" s="8"/>
      <c r="ACV41" s="8"/>
      <c r="ACW41" s="8"/>
      <c r="ACX41" s="8"/>
      <c r="ACY41" s="8"/>
      <c r="ACZ41" s="8"/>
      <c r="ADA41" s="8"/>
      <c r="ADB41" s="8"/>
      <c r="ADC41" s="8"/>
      <c r="ADD41" s="8"/>
      <c r="ADE41" s="8"/>
      <c r="ADF41" s="8"/>
      <c r="ADG41" s="8"/>
      <c r="ADH41" s="8"/>
      <c r="ADI41" s="8"/>
      <c r="ADJ41" s="8"/>
      <c r="ADK41" s="8"/>
      <c r="ADL41" s="8"/>
      <c r="ADM41" s="8"/>
      <c r="ADN41" s="8"/>
      <c r="ADO41" s="8"/>
      <c r="ADP41" s="8"/>
      <c r="ADQ41" s="8"/>
      <c r="ADR41" s="8"/>
      <c r="ADS41" s="8"/>
      <c r="ADT41" s="8"/>
      <c r="ADU41" s="8"/>
      <c r="ADV41" s="8"/>
      <c r="ADW41" s="8"/>
      <c r="ADX41" s="8"/>
      <c r="ADY41" s="8"/>
      <c r="ADZ41" s="8"/>
      <c r="AEA41" s="8"/>
      <c r="AEB41" s="8"/>
      <c r="AEC41" s="8"/>
      <c r="AED41" s="8"/>
      <c r="AEE41" s="8"/>
      <c r="AEF41" s="8"/>
      <c r="AEG41" s="8"/>
      <c r="AEH41" s="8"/>
      <c r="AEI41" s="8"/>
      <c r="AEJ41" s="8"/>
      <c r="AEK41" s="8"/>
      <c r="AEL41" s="8"/>
      <c r="AEM41" s="8"/>
      <c r="AEN41" s="8"/>
      <c r="AEO41" s="8"/>
      <c r="AEP41" s="8"/>
      <c r="AEQ41" s="8"/>
      <c r="AER41" s="8"/>
      <c r="AES41" s="8"/>
      <c r="AET41" s="8"/>
      <c r="AEU41" s="8"/>
      <c r="AEV41" s="8"/>
      <c r="AEW41" s="8"/>
      <c r="AEX41" s="8"/>
      <c r="AEY41" s="8"/>
      <c r="AEZ41" s="8"/>
      <c r="AFA41" s="8"/>
      <c r="AFB41" s="8"/>
      <c r="AFC41" s="8"/>
      <c r="AFD41" s="8"/>
      <c r="AFE41" s="8"/>
      <c r="AFF41" s="8"/>
      <c r="AFG41" s="8"/>
      <c r="AFH41" s="8"/>
      <c r="AFI41" s="8"/>
      <c r="AFJ41" s="8"/>
      <c r="AFK41" s="8"/>
      <c r="AFL41" s="8"/>
      <c r="AFM41" s="8"/>
      <c r="AFN41" s="8"/>
      <c r="AFO41" s="8"/>
      <c r="AFP41" s="8"/>
      <c r="AFQ41" s="8"/>
      <c r="AFR41" s="8"/>
      <c r="AFS41" s="8"/>
      <c r="AFT41" s="8"/>
      <c r="AFU41" s="8"/>
      <c r="AFV41" s="8"/>
      <c r="AFW41" s="8"/>
      <c r="AFX41" s="8"/>
      <c r="AFY41" s="8"/>
      <c r="AFZ41" s="8"/>
      <c r="AGA41" s="8"/>
      <c r="AGB41" s="8"/>
      <c r="AGC41" s="8"/>
      <c r="AGD41" s="8"/>
      <c r="AGE41" s="8"/>
      <c r="AGF41" s="8"/>
      <c r="AGG41" s="8"/>
      <c r="AGH41" s="8"/>
      <c r="AGI41" s="8"/>
      <c r="AGJ41" s="8"/>
      <c r="AGK41" s="8"/>
      <c r="AGL41" s="8"/>
      <c r="AGM41" s="8"/>
      <c r="AGN41" s="8"/>
      <c r="AGO41" s="8"/>
      <c r="AGP41" s="8"/>
      <c r="AGQ41" s="8"/>
      <c r="AGR41" s="8"/>
      <c r="AGS41" s="8"/>
      <c r="AGT41" s="8"/>
      <c r="AGU41" s="8"/>
      <c r="AGV41" s="8"/>
      <c r="AGW41" s="8"/>
      <c r="AGX41" s="8"/>
      <c r="AGY41" s="8"/>
      <c r="AGZ41" s="8"/>
      <c r="AHA41" s="8"/>
      <c r="AHB41" s="8"/>
      <c r="AHC41" s="8"/>
      <c r="AHD41" s="8"/>
      <c r="AHE41" s="8"/>
      <c r="AHF41" s="8"/>
      <c r="AHG41" s="8"/>
      <c r="AHH41" s="8"/>
      <c r="AHI41" s="8"/>
      <c r="AHJ41" s="8"/>
      <c r="AHK41" s="8"/>
      <c r="AHL41" s="8"/>
      <c r="AHM41" s="8"/>
      <c r="AHN41" s="8"/>
      <c r="AHO41" s="8"/>
      <c r="AHP41" s="8"/>
      <c r="AHQ41" s="8"/>
      <c r="AHR41" s="8"/>
      <c r="AHS41" s="8"/>
      <c r="AHT41" s="8"/>
      <c r="AHU41" s="8"/>
      <c r="AHV41" s="8"/>
      <c r="AHW41" s="8"/>
      <c r="AHX41" s="8"/>
      <c r="AHY41" s="8"/>
      <c r="AHZ41" s="8"/>
      <c r="AIA41" s="8"/>
      <c r="AIB41" s="8"/>
      <c r="AIC41" s="8"/>
      <c r="AID41" s="8"/>
      <c r="AIE41" s="8"/>
      <c r="AIF41" s="8"/>
      <c r="AIG41" s="8"/>
      <c r="AIH41" s="8"/>
      <c r="AII41" s="8"/>
      <c r="AIJ41" s="8"/>
      <c r="AIK41" s="8"/>
      <c r="AIL41" s="8"/>
      <c r="AIM41" s="8"/>
      <c r="AIN41" s="8"/>
      <c r="AIO41" s="8"/>
      <c r="AIP41" s="8"/>
      <c r="AIQ41" s="8"/>
      <c r="AIR41" s="8"/>
      <c r="AIS41" s="8"/>
      <c r="AIT41" s="8"/>
      <c r="AIU41" s="8"/>
      <c r="AIV41" s="8"/>
      <c r="AIW41" s="8"/>
      <c r="AIX41" s="8"/>
      <c r="AIY41" s="8"/>
      <c r="AIZ41" s="8"/>
      <c r="AJA41" s="8"/>
      <c r="AJB41" s="8"/>
      <c r="AJC41" s="8"/>
      <c r="AJD41" s="8"/>
      <c r="AJE41" s="8"/>
      <c r="AJF41" s="8"/>
      <c r="AJG41" s="8"/>
      <c r="AJH41" s="8"/>
      <c r="AJI41" s="8"/>
      <c r="AJJ41" s="8"/>
      <c r="AJK41" s="8"/>
      <c r="AJL41" s="8"/>
      <c r="AJM41" s="8"/>
      <c r="AJN41" s="8"/>
      <c r="AJO41" s="8"/>
      <c r="AJP41" s="8"/>
      <c r="AJQ41" s="8"/>
      <c r="AJR41" s="8"/>
      <c r="AJS41" s="8"/>
      <c r="AJT41" s="8"/>
      <c r="AJU41" s="8"/>
      <c r="AJV41" s="8"/>
      <c r="AJW41" s="8"/>
      <c r="AJX41" s="8"/>
      <c r="AJY41" s="8"/>
      <c r="AJZ41" s="8"/>
      <c r="AKA41" s="8"/>
      <c r="AKB41" s="8"/>
      <c r="AKC41" s="8"/>
      <c r="AKD41" s="8"/>
      <c r="AKE41" s="8"/>
      <c r="AKF41" s="8"/>
      <c r="AKG41" s="8"/>
      <c r="AKH41" s="8"/>
      <c r="AKI41" s="8"/>
      <c r="AKJ41" s="8"/>
      <c r="AKK41" s="8"/>
      <c r="AKL41" s="8"/>
      <c r="AKM41" s="8"/>
      <c r="AKN41" s="8"/>
      <c r="AKO41" s="8"/>
      <c r="AKP41" s="8"/>
      <c r="AKQ41" s="8"/>
      <c r="AKR41" s="8"/>
      <c r="AKS41" s="8"/>
      <c r="AKT41" s="8"/>
      <c r="AKU41" s="8"/>
      <c r="AKV41" s="8"/>
      <c r="AKW41" s="8"/>
      <c r="AKX41" s="8"/>
      <c r="AKY41" s="8"/>
      <c r="AKZ41" s="8"/>
      <c r="ALA41" s="8"/>
      <c r="ALB41" s="8"/>
      <c r="ALC41" s="8"/>
      <c r="ALD41" s="8"/>
      <c r="ALE41" s="8"/>
      <c r="ALF41" s="8"/>
      <c r="ALG41" s="8"/>
      <c r="ALH41" s="8"/>
      <c r="ALI41" s="8"/>
      <c r="ALJ41" s="8"/>
      <c r="ALK41" s="8"/>
      <c r="ALL41" s="8"/>
      <c r="ALM41" s="8"/>
      <c r="ALN41" s="8"/>
      <c r="ALO41" s="8"/>
      <c r="ALP41" s="8"/>
      <c r="ALQ41" s="8"/>
      <c r="ALR41" s="8"/>
      <c r="ALS41" s="8"/>
      <c r="ALT41" s="8"/>
      <c r="ALU41" s="8"/>
      <c r="ALV41" s="8"/>
      <c r="ALW41" s="8"/>
      <c r="ALX41" s="8"/>
      <c r="ALY41" s="8"/>
      <c r="ALZ41" s="8"/>
      <c r="AMA41" s="8"/>
      <c r="AMB41" s="8"/>
      <c r="AMC41" s="8"/>
      <c r="AMD41" s="8"/>
    </row>
    <row r="42" spans="1:1018" s="12" customFormat="1" x14ac:dyDescent="0.25">
      <c r="A42" s="210">
        <f>+A41+1</f>
        <v>2</v>
      </c>
      <c r="B42" s="211">
        <v>5612</v>
      </c>
      <c r="C42" s="210">
        <f>IFERROR((VLOOKUP(B42,INSCRITOS!D:E,2,0)),"")</f>
        <v>0</v>
      </c>
      <c r="D42" s="210" t="str">
        <f>IFERROR((VLOOKUP(B42,INSCRITOS!D:F,3,0)),"")</f>
        <v>EST</v>
      </c>
      <c r="E42" s="212" t="str">
        <f>IFERROR((VLOOKUP(B42,INSCRITOS!D:G,4,0)),"")</f>
        <v>Júlio Finote/ Hugo Matos</v>
      </c>
      <c r="F42" s="210"/>
      <c r="G42" s="212" t="str">
        <f>IFERROR((VLOOKUP(B42,INSCRITOS!D:K,8,0)),"")</f>
        <v>Estafeta CCDSintrense</v>
      </c>
      <c r="H42" s="213"/>
      <c r="I42" s="214">
        <v>99</v>
      </c>
      <c r="M42" s="221"/>
      <c r="N42" s="22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  <c r="AAA42" s="8"/>
      <c r="AAB42" s="8"/>
      <c r="AAC42" s="8"/>
      <c r="AAD42" s="8"/>
      <c r="AAE42" s="8"/>
      <c r="AAF42" s="8"/>
      <c r="AAG42" s="8"/>
      <c r="AAH42" s="8"/>
      <c r="AAI42" s="8"/>
      <c r="AAJ42" s="8"/>
      <c r="AAK42" s="8"/>
      <c r="AAL42" s="8"/>
      <c r="AAM42" s="8"/>
      <c r="AAN42" s="8"/>
      <c r="AAO42" s="8"/>
      <c r="AAP42" s="8"/>
      <c r="AAQ42" s="8"/>
      <c r="AAR42" s="8"/>
      <c r="AAS42" s="8"/>
      <c r="AAT42" s="8"/>
      <c r="AAU42" s="8"/>
      <c r="AAV42" s="8"/>
      <c r="AAW42" s="8"/>
      <c r="AAX42" s="8"/>
      <c r="AAY42" s="8"/>
      <c r="AAZ42" s="8"/>
      <c r="ABA42" s="8"/>
      <c r="ABB42" s="8"/>
      <c r="ABC42" s="8"/>
      <c r="ABD42" s="8"/>
      <c r="ABE42" s="8"/>
      <c r="ABF42" s="8"/>
      <c r="ABG42" s="8"/>
      <c r="ABH42" s="8"/>
      <c r="ABI42" s="8"/>
      <c r="ABJ42" s="8"/>
      <c r="ABK42" s="8"/>
      <c r="ABL42" s="8"/>
      <c r="ABM42" s="8"/>
      <c r="ABN42" s="8"/>
      <c r="ABO42" s="8"/>
      <c r="ABP42" s="8"/>
      <c r="ABQ42" s="8"/>
      <c r="ABR42" s="8"/>
      <c r="ABS42" s="8"/>
      <c r="ABT42" s="8"/>
      <c r="ABU42" s="8"/>
      <c r="ABV42" s="8"/>
      <c r="ABW42" s="8"/>
      <c r="ABX42" s="8"/>
      <c r="ABY42" s="8"/>
      <c r="ABZ42" s="8"/>
      <c r="ACA42" s="8"/>
      <c r="ACB42" s="8"/>
      <c r="ACC42" s="8"/>
      <c r="ACD42" s="8"/>
      <c r="ACE42" s="8"/>
      <c r="ACF42" s="8"/>
      <c r="ACG42" s="8"/>
      <c r="ACH42" s="8"/>
      <c r="ACI42" s="8"/>
      <c r="ACJ42" s="8"/>
      <c r="ACK42" s="8"/>
      <c r="ACL42" s="8"/>
      <c r="ACM42" s="8"/>
      <c r="ACN42" s="8"/>
      <c r="ACO42" s="8"/>
      <c r="ACP42" s="8"/>
      <c r="ACQ42" s="8"/>
      <c r="ACR42" s="8"/>
      <c r="ACS42" s="8"/>
      <c r="ACT42" s="8"/>
      <c r="ACU42" s="8"/>
      <c r="ACV42" s="8"/>
      <c r="ACW42" s="8"/>
      <c r="ACX42" s="8"/>
      <c r="ACY42" s="8"/>
      <c r="ACZ42" s="8"/>
      <c r="ADA42" s="8"/>
      <c r="ADB42" s="8"/>
      <c r="ADC42" s="8"/>
      <c r="ADD42" s="8"/>
      <c r="ADE42" s="8"/>
      <c r="ADF42" s="8"/>
      <c r="ADG42" s="8"/>
      <c r="ADH42" s="8"/>
      <c r="ADI42" s="8"/>
      <c r="ADJ42" s="8"/>
      <c r="ADK42" s="8"/>
      <c r="ADL42" s="8"/>
      <c r="ADM42" s="8"/>
      <c r="ADN42" s="8"/>
      <c r="ADO42" s="8"/>
      <c r="ADP42" s="8"/>
      <c r="ADQ42" s="8"/>
      <c r="ADR42" s="8"/>
      <c r="ADS42" s="8"/>
      <c r="ADT42" s="8"/>
      <c r="ADU42" s="8"/>
      <c r="ADV42" s="8"/>
      <c r="ADW42" s="8"/>
      <c r="ADX42" s="8"/>
      <c r="ADY42" s="8"/>
      <c r="ADZ42" s="8"/>
      <c r="AEA42" s="8"/>
      <c r="AEB42" s="8"/>
      <c r="AEC42" s="8"/>
      <c r="AED42" s="8"/>
      <c r="AEE42" s="8"/>
      <c r="AEF42" s="8"/>
      <c r="AEG42" s="8"/>
      <c r="AEH42" s="8"/>
      <c r="AEI42" s="8"/>
      <c r="AEJ42" s="8"/>
      <c r="AEK42" s="8"/>
      <c r="AEL42" s="8"/>
      <c r="AEM42" s="8"/>
      <c r="AEN42" s="8"/>
      <c r="AEO42" s="8"/>
      <c r="AEP42" s="8"/>
      <c r="AEQ42" s="8"/>
      <c r="AER42" s="8"/>
      <c r="AES42" s="8"/>
      <c r="AET42" s="8"/>
      <c r="AEU42" s="8"/>
      <c r="AEV42" s="8"/>
      <c r="AEW42" s="8"/>
      <c r="AEX42" s="8"/>
      <c r="AEY42" s="8"/>
      <c r="AEZ42" s="8"/>
      <c r="AFA42" s="8"/>
      <c r="AFB42" s="8"/>
      <c r="AFC42" s="8"/>
      <c r="AFD42" s="8"/>
      <c r="AFE42" s="8"/>
      <c r="AFF42" s="8"/>
      <c r="AFG42" s="8"/>
      <c r="AFH42" s="8"/>
      <c r="AFI42" s="8"/>
      <c r="AFJ42" s="8"/>
      <c r="AFK42" s="8"/>
      <c r="AFL42" s="8"/>
      <c r="AFM42" s="8"/>
      <c r="AFN42" s="8"/>
      <c r="AFO42" s="8"/>
      <c r="AFP42" s="8"/>
      <c r="AFQ42" s="8"/>
      <c r="AFR42" s="8"/>
      <c r="AFS42" s="8"/>
      <c r="AFT42" s="8"/>
      <c r="AFU42" s="8"/>
      <c r="AFV42" s="8"/>
      <c r="AFW42" s="8"/>
      <c r="AFX42" s="8"/>
      <c r="AFY42" s="8"/>
      <c r="AFZ42" s="8"/>
      <c r="AGA42" s="8"/>
      <c r="AGB42" s="8"/>
      <c r="AGC42" s="8"/>
      <c r="AGD42" s="8"/>
      <c r="AGE42" s="8"/>
      <c r="AGF42" s="8"/>
      <c r="AGG42" s="8"/>
      <c r="AGH42" s="8"/>
      <c r="AGI42" s="8"/>
      <c r="AGJ42" s="8"/>
      <c r="AGK42" s="8"/>
      <c r="AGL42" s="8"/>
      <c r="AGM42" s="8"/>
      <c r="AGN42" s="8"/>
      <c r="AGO42" s="8"/>
      <c r="AGP42" s="8"/>
      <c r="AGQ42" s="8"/>
      <c r="AGR42" s="8"/>
      <c r="AGS42" s="8"/>
      <c r="AGT42" s="8"/>
      <c r="AGU42" s="8"/>
      <c r="AGV42" s="8"/>
      <c r="AGW42" s="8"/>
      <c r="AGX42" s="8"/>
      <c r="AGY42" s="8"/>
      <c r="AGZ42" s="8"/>
      <c r="AHA42" s="8"/>
      <c r="AHB42" s="8"/>
      <c r="AHC42" s="8"/>
      <c r="AHD42" s="8"/>
      <c r="AHE42" s="8"/>
      <c r="AHF42" s="8"/>
      <c r="AHG42" s="8"/>
      <c r="AHH42" s="8"/>
      <c r="AHI42" s="8"/>
      <c r="AHJ42" s="8"/>
      <c r="AHK42" s="8"/>
      <c r="AHL42" s="8"/>
      <c r="AHM42" s="8"/>
      <c r="AHN42" s="8"/>
      <c r="AHO42" s="8"/>
      <c r="AHP42" s="8"/>
      <c r="AHQ42" s="8"/>
      <c r="AHR42" s="8"/>
      <c r="AHS42" s="8"/>
      <c r="AHT42" s="8"/>
      <c r="AHU42" s="8"/>
      <c r="AHV42" s="8"/>
      <c r="AHW42" s="8"/>
      <c r="AHX42" s="8"/>
      <c r="AHY42" s="8"/>
      <c r="AHZ42" s="8"/>
      <c r="AIA42" s="8"/>
      <c r="AIB42" s="8"/>
      <c r="AIC42" s="8"/>
      <c r="AID42" s="8"/>
      <c r="AIE42" s="8"/>
      <c r="AIF42" s="8"/>
      <c r="AIG42" s="8"/>
      <c r="AIH42" s="8"/>
      <c r="AII42" s="8"/>
      <c r="AIJ42" s="8"/>
      <c r="AIK42" s="8"/>
      <c r="AIL42" s="8"/>
      <c r="AIM42" s="8"/>
      <c r="AIN42" s="8"/>
      <c r="AIO42" s="8"/>
      <c r="AIP42" s="8"/>
      <c r="AIQ42" s="8"/>
      <c r="AIR42" s="8"/>
      <c r="AIS42" s="8"/>
      <c r="AIT42" s="8"/>
      <c r="AIU42" s="8"/>
      <c r="AIV42" s="8"/>
      <c r="AIW42" s="8"/>
      <c r="AIX42" s="8"/>
      <c r="AIY42" s="8"/>
      <c r="AIZ42" s="8"/>
      <c r="AJA42" s="8"/>
      <c r="AJB42" s="8"/>
      <c r="AJC42" s="8"/>
      <c r="AJD42" s="8"/>
      <c r="AJE42" s="8"/>
      <c r="AJF42" s="8"/>
      <c r="AJG42" s="8"/>
      <c r="AJH42" s="8"/>
      <c r="AJI42" s="8"/>
      <c r="AJJ42" s="8"/>
      <c r="AJK42" s="8"/>
      <c r="AJL42" s="8"/>
      <c r="AJM42" s="8"/>
      <c r="AJN42" s="8"/>
      <c r="AJO42" s="8"/>
      <c r="AJP42" s="8"/>
      <c r="AJQ42" s="8"/>
      <c r="AJR42" s="8"/>
      <c r="AJS42" s="8"/>
      <c r="AJT42" s="8"/>
      <c r="AJU42" s="8"/>
      <c r="AJV42" s="8"/>
      <c r="AJW42" s="8"/>
      <c r="AJX42" s="8"/>
      <c r="AJY42" s="8"/>
      <c r="AJZ42" s="8"/>
      <c r="AKA42" s="8"/>
      <c r="AKB42" s="8"/>
      <c r="AKC42" s="8"/>
      <c r="AKD42" s="8"/>
      <c r="AKE42" s="8"/>
      <c r="AKF42" s="8"/>
      <c r="AKG42" s="8"/>
      <c r="AKH42" s="8"/>
      <c r="AKI42" s="8"/>
      <c r="AKJ42" s="8"/>
      <c r="AKK42" s="8"/>
      <c r="AKL42" s="8"/>
      <c r="AKM42" s="8"/>
      <c r="AKN42" s="8"/>
      <c r="AKO42" s="8"/>
      <c r="AKP42" s="8"/>
      <c r="AKQ42" s="8"/>
      <c r="AKR42" s="8"/>
      <c r="AKS42" s="8"/>
      <c r="AKT42" s="8"/>
      <c r="AKU42" s="8"/>
      <c r="AKV42" s="8"/>
      <c r="AKW42" s="8"/>
      <c r="AKX42" s="8"/>
      <c r="AKY42" s="8"/>
      <c r="AKZ42" s="8"/>
      <c r="ALA42" s="8"/>
      <c r="ALB42" s="8"/>
      <c r="ALC42" s="8"/>
      <c r="ALD42" s="8"/>
      <c r="ALE42" s="8"/>
      <c r="ALF42" s="8"/>
      <c r="ALG42" s="8"/>
      <c r="ALH42" s="8"/>
      <c r="ALI42" s="8"/>
      <c r="ALJ42" s="8"/>
      <c r="ALK42" s="8"/>
      <c r="ALL42" s="8"/>
      <c r="ALM42" s="8"/>
      <c r="ALN42" s="8"/>
      <c r="ALO42" s="8"/>
      <c r="ALP42" s="8"/>
      <c r="ALQ42" s="8"/>
      <c r="ALR42" s="8"/>
      <c r="ALS42" s="8"/>
      <c r="ALT42" s="8"/>
      <c r="ALU42" s="8"/>
      <c r="ALV42" s="8"/>
      <c r="ALW42" s="8"/>
      <c r="ALX42" s="8"/>
      <c r="ALY42" s="8"/>
      <c r="ALZ42" s="8"/>
      <c r="AMA42" s="8"/>
      <c r="AMB42" s="8"/>
      <c r="AMC42" s="8"/>
      <c r="AMD42" s="8"/>
    </row>
    <row r="43" spans="1:1018" x14ac:dyDescent="0.25">
      <c r="M43" s="221"/>
      <c r="N43" s="221"/>
    </row>
    <row r="44" spans="1:1018" x14ac:dyDescent="0.25">
      <c r="M44" s="221"/>
      <c r="N44" s="221"/>
    </row>
    <row r="45" spans="1:1018" x14ac:dyDescent="0.25">
      <c r="M45" s="221"/>
      <c r="N45" s="221"/>
    </row>
    <row r="46" spans="1:1018" x14ac:dyDescent="0.25">
      <c r="M46" s="221"/>
      <c r="N46" s="221"/>
    </row>
  </sheetData>
  <sortState ref="J48:L49">
    <sortCondition ref="L45:L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6</vt:i4>
      </vt:variant>
    </vt:vector>
  </HeadingPairs>
  <TitlesOfParts>
    <vt:vector size="10" baseType="lpstr">
      <vt:lpstr>INSCRITOS</vt:lpstr>
      <vt:lpstr>Escalões e equipas</vt:lpstr>
      <vt:lpstr>18+</vt:lpstr>
      <vt:lpstr>18+ e Equipas</vt:lpstr>
      <vt:lpstr>'18+'!Área_de_Impressão</vt:lpstr>
      <vt:lpstr>'18+ e Equipas'!Área_de_Impressão</vt:lpstr>
      <vt:lpstr>'Escalões e equipas'!Área_de_Impressão</vt:lpstr>
      <vt:lpstr>INSCRITOS!Área_de_Impressão</vt:lpstr>
      <vt:lpstr>'18+'!Títulos_de_Impressão</vt:lpstr>
      <vt:lpstr>'Escalões e equipas'!Títulos_de_Impressão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2019-05-01T17:18:48Z</cp:lastPrinted>
  <dcterms:created xsi:type="dcterms:W3CDTF">2016-04-26T14:30:14Z</dcterms:created>
  <dcterms:modified xsi:type="dcterms:W3CDTF">2019-05-02T16:35:37Z</dcterms:modified>
  <dc:language>pt-PT</dc:language>
</cp:coreProperties>
</file>