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4_06_I Triatlo Jovem Lusitano\"/>
    </mc:Choice>
  </mc:AlternateContent>
  <bookViews>
    <workbookView xWindow="0" yWindow="0" windowWidth="20490" windowHeight="7755" tabRatio="906" firstSheet="1" activeTab="1"/>
  </bookViews>
  <sheets>
    <sheet name="INSCRITOS" sheetId="1" state="hidden" r:id="rId1"/>
    <sheet name="Escalões Jov" sheetId="2" r:id="rId2"/>
    <sheet name="Cadetes" sheetId="13" r:id="rId3"/>
  </sheets>
  <definedNames>
    <definedName name="_xlnm._FilterDatabase" localSheetId="1" hidden="1">'Escalões Jov'!$A$31:$I$31</definedName>
    <definedName name="_xlnm._FilterDatabase" localSheetId="0" hidden="1">INSCRITOS!$A$1:$H$106</definedName>
    <definedName name="_xlnm.Print_Area" localSheetId="1">'Escalões Jov'!$A$1:$I$109</definedName>
    <definedName name="_xlnm.Print_Area" localSheetId="0">INSCRITOS!$A$1:$H$102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50" i="2" l="1"/>
  <c r="C90" i="2" l="1"/>
  <c r="D90" i="2"/>
  <c r="E90" i="2"/>
  <c r="F90" i="2"/>
  <c r="G90" i="2"/>
  <c r="C79" i="2"/>
  <c r="D79" i="2"/>
  <c r="E79" i="2"/>
  <c r="F79" i="2"/>
  <c r="G79" i="2"/>
  <c r="I36" i="2"/>
  <c r="I38" i="2" s="1"/>
  <c r="I39" i="2" s="1"/>
  <c r="C66" i="2"/>
  <c r="D66" i="2"/>
  <c r="E66" i="2"/>
  <c r="F66" i="2"/>
  <c r="G66" i="2"/>
  <c r="C67" i="2"/>
  <c r="D67" i="2"/>
  <c r="E67" i="2"/>
  <c r="F67" i="2"/>
  <c r="G67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23" i="2"/>
  <c r="F23" i="2"/>
  <c r="E23" i="2"/>
  <c r="D23" i="2"/>
  <c r="C23" i="2"/>
  <c r="G22" i="2"/>
  <c r="F22" i="2"/>
  <c r="E22" i="2"/>
  <c r="D22" i="2"/>
  <c r="C22" i="2"/>
  <c r="G21" i="2"/>
  <c r="F21" i="2"/>
  <c r="E21" i="2"/>
  <c r="D21" i="2"/>
  <c r="C21" i="2"/>
  <c r="C13" i="13"/>
  <c r="D13" i="13"/>
  <c r="E13" i="13"/>
  <c r="F13" i="13"/>
  <c r="G13" i="13"/>
  <c r="C11" i="13"/>
  <c r="D11" i="13"/>
  <c r="E11" i="13"/>
  <c r="F11" i="13"/>
  <c r="G11" i="13"/>
  <c r="C12" i="13"/>
  <c r="D12" i="13"/>
  <c r="E12" i="13"/>
  <c r="F12" i="13"/>
  <c r="G12" i="13"/>
  <c r="I3" i="1" l="1"/>
  <c r="I4" i="1" s="1"/>
  <c r="I5" i="1" s="1"/>
  <c r="I6" i="1" s="1"/>
  <c r="I7" i="1" s="1"/>
  <c r="I8" i="1" s="1"/>
  <c r="I9" i="1" s="1"/>
  <c r="I10" i="1" s="1"/>
  <c r="I11" i="1" s="1"/>
  <c r="I12" i="1" s="1"/>
  <c r="I13" i="1" s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I50" i="1" s="1"/>
  <c r="I51" i="1" s="1"/>
  <c r="I52" i="1" s="1"/>
  <c r="I53" i="1" s="1"/>
  <c r="I54" i="1" s="1"/>
  <c r="I55" i="1" s="1"/>
  <c r="I56" i="1" s="1"/>
  <c r="I57" i="1" s="1"/>
  <c r="I58" i="1" s="1"/>
  <c r="I59" i="1" s="1"/>
  <c r="I60" i="1" s="1"/>
  <c r="I61" i="1" s="1"/>
  <c r="I62" i="1" s="1"/>
  <c r="I63" i="1" s="1"/>
  <c r="I64" i="1" s="1"/>
  <c r="I65" i="1" s="1"/>
  <c r="I66" i="1" s="1"/>
  <c r="I67" i="1" s="1"/>
  <c r="I68" i="1" s="1"/>
  <c r="I69" i="1" s="1"/>
  <c r="I70" i="1" s="1"/>
  <c r="I71" i="1" s="1"/>
  <c r="I72" i="1" s="1"/>
  <c r="I73" i="1" s="1"/>
  <c r="I74" i="1" s="1"/>
  <c r="I75" i="1" s="1"/>
  <c r="I76" i="1" s="1"/>
  <c r="I77" i="1" s="1"/>
  <c r="I78" i="1" s="1"/>
  <c r="I79" i="1" s="1"/>
  <c r="I80" i="1" s="1"/>
  <c r="I81" i="1" s="1"/>
  <c r="I82" i="1" s="1"/>
  <c r="I83" i="1" s="1"/>
  <c r="I84" i="1" s="1"/>
  <c r="I85" i="1" s="1"/>
  <c r="I86" i="1" s="1"/>
  <c r="I87" i="1" s="1"/>
  <c r="I88" i="1" s="1"/>
  <c r="I89" i="1" s="1"/>
  <c r="I90" i="1" s="1"/>
  <c r="I91" i="1" s="1"/>
  <c r="I92" i="1" s="1"/>
  <c r="I93" i="1" s="1"/>
  <c r="I94" i="1" s="1"/>
  <c r="I95" i="1" s="1"/>
  <c r="I96" i="1" s="1"/>
  <c r="I97" i="1" s="1"/>
  <c r="I98" i="1" s="1"/>
  <c r="I100" i="1" s="1"/>
  <c r="I101" i="1" s="1"/>
  <c r="I102" i="1" s="1"/>
  <c r="I103" i="1" s="1"/>
  <c r="I57" i="2" l="1"/>
  <c r="I62" i="2" s="1"/>
  <c r="I63" i="2" s="1"/>
  <c r="I64" i="2" s="1"/>
  <c r="I65" i="2" s="1"/>
  <c r="I66" i="2" s="1"/>
  <c r="I67" i="2" s="1"/>
  <c r="I68" i="2" s="1"/>
  <c r="I85" i="2"/>
  <c r="I88" i="2" s="1"/>
  <c r="I74" i="2"/>
  <c r="I75" i="2" s="1"/>
  <c r="I76" i="2" s="1"/>
  <c r="I77" i="2" s="1"/>
  <c r="I78" i="2" s="1"/>
  <c r="I79" i="2" s="1"/>
  <c r="I30" i="2"/>
  <c r="I31" i="2" s="1"/>
  <c r="I32" i="2" s="1"/>
  <c r="I33" i="2" s="1"/>
  <c r="I45" i="2"/>
  <c r="I46" i="2" s="1"/>
  <c r="I47" i="2" s="1"/>
  <c r="I48" i="2" s="1"/>
  <c r="I49" i="2" s="1"/>
  <c r="I22" i="2"/>
  <c r="I23" i="2" s="1"/>
  <c r="I7" i="2"/>
  <c r="I8" i="2" s="1"/>
  <c r="I9" i="2" s="1"/>
  <c r="I10" i="2" s="1"/>
  <c r="I11" i="2" s="1"/>
  <c r="I12" i="2" s="1"/>
  <c r="I13" i="2" s="1"/>
  <c r="I14" i="2" s="1"/>
  <c r="I15" i="2" s="1"/>
  <c r="C18" i="13" l="1"/>
  <c r="D18" i="13"/>
  <c r="E18" i="13"/>
  <c r="F18" i="13"/>
  <c r="G18" i="13"/>
  <c r="C19" i="13"/>
  <c r="D19" i="13"/>
  <c r="E19" i="13"/>
  <c r="F19" i="13"/>
  <c r="G19" i="13"/>
  <c r="C20" i="13"/>
  <c r="D20" i="13"/>
  <c r="E20" i="13"/>
  <c r="F20" i="13"/>
  <c r="G20" i="13"/>
  <c r="C21" i="13"/>
  <c r="D21" i="13"/>
  <c r="E21" i="13"/>
  <c r="F21" i="13"/>
  <c r="G21" i="13"/>
  <c r="C22" i="13"/>
  <c r="D22" i="13"/>
  <c r="E22" i="13"/>
  <c r="F22" i="13"/>
  <c r="G22" i="13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8" i="2"/>
  <c r="D68" i="2"/>
  <c r="E68" i="2"/>
  <c r="F68" i="2"/>
  <c r="G68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36" i="2"/>
  <c r="D36" i="2"/>
  <c r="E36" i="2"/>
  <c r="F36" i="2"/>
  <c r="G36" i="2"/>
  <c r="C40" i="2"/>
  <c r="D40" i="2"/>
  <c r="E40" i="2"/>
  <c r="F40" i="2"/>
  <c r="G40" i="2"/>
  <c r="C37" i="2"/>
  <c r="D37" i="2"/>
  <c r="E37" i="2"/>
  <c r="F37" i="2"/>
  <c r="G37" i="2"/>
  <c r="C38" i="2"/>
  <c r="D38" i="2"/>
  <c r="E38" i="2"/>
  <c r="F38" i="2"/>
  <c r="G38" i="2"/>
  <c r="C39" i="2"/>
  <c r="D39" i="2"/>
  <c r="E39" i="2"/>
  <c r="F39" i="2"/>
  <c r="G39" i="2"/>
  <c r="C24" i="2"/>
  <c r="D24" i="2"/>
  <c r="E24" i="2"/>
  <c r="F24" i="2"/>
  <c r="G24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8" i="2"/>
  <c r="D8" i="2"/>
  <c r="E8" i="2"/>
  <c r="F8" i="2"/>
  <c r="G8" i="2"/>
  <c r="C7" i="2"/>
  <c r="D7" i="2"/>
  <c r="E7" i="2"/>
  <c r="F7" i="2"/>
  <c r="G7" i="2"/>
  <c r="C9" i="2"/>
  <c r="D9" i="2"/>
  <c r="E9" i="2"/>
  <c r="F9" i="2"/>
  <c r="G9" i="2"/>
  <c r="C11" i="2"/>
  <c r="D11" i="2"/>
  <c r="E11" i="2"/>
  <c r="F11" i="2"/>
  <c r="G11" i="2"/>
  <c r="G17" i="13"/>
  <c r="F17" i="13"/>
  <c r="E17" i="13"/>
  <c r="D17" i="13"/>
  <c r="C17" i="13"/>
  <c r="G9" i="13"/>
  <c r="F9" i="13"/>
  <c r="E9" i="13"/>
  <c r="D9" i="13"/>
  <c r="C9" i="13"/>
  <c r="G8" i="13"/>
  <c r="F8" i="13"/>
  <c r="E8" i="13"/>
  <c r="D8" i="13"/>
  <c r="C8" i="13"/>
  <c r="G7" i="13"/>
  <c r="F7" i="13"/>
  <c r="E7" i="13"/>
  <c r="D7" i="13"/>
  <c r="C7" i="13"/>
  <c r="G6" i="13"/>
  <c r="F6" i="13"/>
  <c r="E6" i="13"/>
  <c r="D6" i="13"/>
  <c r="C6" i="13"/>
  <c r="G10" i="13"/>
  <c r="F10" i="13"/>
  <c r="E10" i="13"/>
  <c r="D10" i="13"/>
  <c r="C10" i="13"/>
  <c r="C6" i="2"/>
  <c r="D6" i="2"/>
  <c r="E6" i="2"/>
  <c r="F6" i="2"/>
  <c r="G6" i="2"/>
  <c r="C10" i="2"/>
  <c r="D10" i="2"/>
  <c r="E10" i="2"/>
  <c r="F10" i="2"/>
  <c r="G10" i="2"/>
  <c r="C95" i="2"/>
  <c r="D95" i="2"/>
  <c r="E95" i="2"/>
  <c r="F95" i="2"/>
  <c r="G95" i="2"/>
  <c r="C94" i="2"/>
  <c r="D94" i="2"/>
  <c r="E94" i="2"/>
  <c r="F94" i="2"/>
  <c r="G94" i="2"/>
  <c r="C84" i="2"/>
  <c r="D84" i="2"/>
  <c r="E84" i="2"/>
  <c r="F84" i="2"/>
  <c r="G84" i="2"/>
  <c r="C74" i="2"/>
  <c r="D74" i="2"/>
  <c r="E74" i="2"/>
  <c r="F74" i="2"/>
  <c r="G74" i="2"/>
  <c r="C76" i="2"/>
  <c r="D76" i="2"/>
  <c r="E76" i="2"/>
  <c r="F76" i="2"/>
  <c r="G76" i="2"/>
  <c r="C75" i="2"/>
  <c r="D75" i="2"/>
  <c r="E75" i="2"/>
  <c r="F75" i="2"/>
  <c r="G75" i="2"/>
  <c r="C77" i="2"/>
  <c r="D77" i="2"/>
  <c r="E77" i="2"/>
  <c r="F77" i="2"/>
  <c r="G77" i="2"/>
  <c r="C80" i="2"/>
  <c r="D80" i="2"/>
  <c r="E80" i="2"/>
  <c r="F80" i="2"/>
  <c r="G80" i="2"/>
  <c r="C78" i="2"/>
  <c r="D78" i="2"/>
  <c r="E78" i="2"/>
  <c r="F78" i="2"/>
  <c r="G78" i="2"/>
  <c r="C73" i="2"/>
  <c r="D73" i="2"/>
  <c r="E73" i="2"/>
  <c r="F73" i="2"/>
  <c r="G73" i="2"/>
  <c r="C54" i="2"/>
  <c r="E54" i="2"/>
  <c r="F54" i="2"/>
  <c r="G54" i="2"/>
  <c r="C46" i="2"/>
  <c r="D46" i="2"/>
  <c r="E46" i="2"/>
  <c r="F46" i="2"/>
  <c r="G46" i="2"/>
  <c r="C44" i="2"/>
  <c r="D44" i="2"/>
  <c r="E44" i="2"/>
  <c r="F44" i="2"/>
  <c r="G44" i="2"/>
  <c r="C29" i="2"/>
  <c r="D29" i="2"/>
  <c r="E29" i="2"/>
  <c r="F29" i="2"/>
  <c r="G29" i="2"/>
  <c r="G72" i="2"/>
  <c r="F72" i="2"/>
  <c r="E72" i="2"/>
  <c r="D72" i="2"/>
  <c r="C72" i="2"/>
  <c r="G45" i="2"/>
  <c r="F45" i="2"/>
  <c r="E45" i="2"/>
  <c r="D45" i="2"/>
  <c r="C45" i="2"/>
</calcChain>
</file>

<file path=xl/sharedStrings.xml><?xml version="1.0" encoding="utf-8"?>
<sst xmlns="http://schemas.openxmlformats.org/spreadsheetml/2006/main" count="562" uniqueCount="175">
  <si>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</si>
  <si>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</si>
  <si>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</si>
  <si>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</si>
  <si>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</si>
  <si>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</si>
  <si>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</si>
  <si>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</si>
  <si>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</si>
  <si>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</si>
  <si>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</si>
  <si>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</si>
  <si>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</si>
  <si>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</si>
  <si>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</si>
  <si>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</si>
  <si>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</si>
  <si>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</si>
  <si>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</si>
  <si>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M</t>
  </si>
  <si>
    <t>F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</si>
  <si>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</si>
  <si>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</si>
  <si>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</si>
  <si>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</si>
  <si>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</si>
  <si>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</si>
  <si>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</si>
  <si>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</si>
  <si>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</si>
  <si>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</si>
  <si>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</si>
  <si>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</si>
  <si>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</si>
  <si>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</si>
  <si>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</si>
  <si>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</si>
  <si>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</si>
  <si>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Centro de Ciclismo de Portimão</t>
  </si>
  <si>
    <t>O2 Triatlo - S´look</t>
  </si>
  <si>
    <t>Bike Clube S. Brás</t>
  </si>
  <si>
    <t>Triatlo de Faro</t>
  </si>
  <si>
    <t>Lusitano / Frusoal</t>
  </si>
  <si>
    <t>CCD / INTERMARCHÉ LAGOS</t>
  </si>
  <si>
    <t>Fc Ferreiras</t>
  </si>
  <si>
    <t>Adaptado</t>
  </si>
  <si>
    <t>Não são atribuídos pontos aos Individuais, não federados e outra região.</t>
  </si>
  <si>
    <t>Qualquer idade</t>
  </si>
  <si>
    <t>Tempos</t>
  </si>
  <si>
    <t>Os atletas e equipas de outras regiões de Portugal não têm acesso aos pódios.</t>
  </si>
  <si>
    <t>Rita Pinto Ferraz</t>
  </si>
  <si>
    <t>Simão Silva Guerreiro</t>
  </si>
  <si>
    <t>Henrique de Sousa Barros</t>
  </si>
  <si>
    <t>João Manuel Soares Barreto</t>
  </si>
  <si>
    <t>Rodrigo Espírito-Santo da Silva</t>
  </si>
  <si>
    <t>Tiago Martins Arantes</t>
  </si>
  <si>
    <t>Helena Soares Lima Cabrita</t>
  </si>
  <si>
    <t>Leonor Soares Lima Cabrita</t>
  </si>
  <si>
    <t>I Triatlo Jovem do Lusitano - Circuito Jovem Algarve - 4ª Etapa</t>
  </si>
  <si>
    <t>Jorge Miguel Carreira Almeida</t>
  </si>
  <si>
    <t>Diego Leando Lange</t>
  </si>
  <si>
    <t>José Chanan</t>
  </si>
  <si>
    <t>Tyler Eaton</t>
  </si>
  <si>
    <t>CCD / INTERMARCHÉ LAGOS/ Não Federado</t>
  </si>
  <si>
    <t>INI</t>
  </si>
  <si>
    <t>João Francisco Mestre</t>
  </si>
  <si>
    <t>Martim Viegas</t>
  </si>
  <si>
    <t>Simão Viegas</t>
  </si>
  <si>
    <t>David Simonet</t>
  </si>
  <si>
    <t>João Nuno Martins</t>
  </si>
  <si>
    <t>Natacha Santos</t>
  </si>
  <si>
    <t>Filipa Munhóz</t>
  </si>
  <si>
    <t>Gil Cunha</t>
  </si>
  <si>
    <t>Gabriel Miravent</t>
  </si>
  <si>
    <t>Henrique Vairinhos</t>
  </si>
  <si>
    <t>Maria Romão</t>
  </si>
  <si>
    <t>Anouk Domingues</t>
  </si>
  <si>
    <t>Rodrigo Drago</t>
  </si>
  <si>
    <t>Leandro Dias</t>
  </si>
  <si>
    <t>Bernardo Pereira</t>
  </si>
  <si>
    <t>Constança Monteiro</t>
  </si>
  <si>
    <t>Tomás Vilanova</t>
  </si>
  <si>
    <t>Patrícia Gomes</t>
  </si>
  <si>
    <t>Guilherme Vairinhos</t>
  </si>
  <si>
    <t>Clara Rodrigues</t>
  </si>
  <si>
    <t>Lourenço Albuquerque</t>
  </si>
  <si>
    <t>Ana Sabóia</t>
  </si>
  <si>
    <t>Joao Calvinho</t>
  </si>
  <si>
    <t>Miriam Rodrigues</t>
  </si>
  <si>
    <t>Martim Vairinhos</t>
  </si>
  <si>
    <t>Frederico Folque</t>
  </si>
  <si>
    <t>Francisco Veia</t>
  </si>
  <si>
    <t>Kostiantyn Vladymyrov</t>
  </si>
  <si>
    <t>Lusitano / Frusoal/ Não federado</t>
  </si>
  <si>
    <t>Alexandre Martins</t>
  </si>
  <si>
    <t>4/13/2007</t>
  </si>
  <si>
    <t>Miguel Galego</t>
  </si>
  <si>
    <t>1/23/2008</t>
  </si>
  <si>
    <t>Francisco Silva</t>
  </si>
  <si>
    <t>10/20/2006</t>
  </si>
  <si>
    <t>Bárbara Coelho</t>
  </si>
  <si>
    <t>Salvador Sousa</t>
  </si>
  <si>
    <t>5/14/2010</t>
  </si>
  <si>
    <t>Rúben Rosa</t>
  </si>
  <si>
    <t>Santiago Almeida</t>
  </si>
  <si>
    <t>Tomás Mestre</t>
  </si>
  <si>
    <t>5/31/2010</t>
  </si>
  <si>
    <t xml:space="preserve">Vicente Magalhães </t>
  </si>
  <si>
    <t>2/27/2012</t>
  </si>
  <si>
    <t>Francisco Cipriano</t>
  </si>
  <si>
    <t>INF</t>
  </si>
  <si>
    <t>José Jimenez Bravo</t>
  </si>
  <si>
    <t>Martina Ortiz Bravo</t>
  </si>
  <si>
    <t>Julia Barrera Rodríguez</t>
  </si>
  <si>
    <t>Irene Ortega Mojarro</t>
  </si>
  <si>
    <t>BEN</t>
  </si>
  <si>
    <t>Claudia Lorca Gálvez</t>
  </si>
  <si>
    <t>LAURA PALMER PAQUETE</t>
  </si>
  <si>
    <t>JUV</t>
  </si>
  <si>
    <t>André Rolla</t>
  </si>
  <si>
    <t>João Viegas</t>
  </si>
  <si>
    <t>João Correia</t>
  </si>
  <si>
    <t>Não Federado</t>
  </si>
  <si>
    <t>Diogo Correia</t>
  </si>
  <si>
    <t>Lic Espanha</t>
  </si>
  <si>
    <t>CNG (Natação)/ Não Federado</t>
  </si>
  <si>
    <t>C.D. Triatlón Huelva</t>
  </si>
  <si>
    <t>Bernardo Bueno Villoslada</t>
  </si>
  <si>
    <t>Afonso Ferreira Almeida</t>
  </si>
  <si>
    <t>Dinis Ferreira Almeida</t>
  </si>
  <si>
    <t>Gabriel Letskalyuk Bonometti Mota da Silva</t>
  </si>
  <si>
    <t>Guilherme Maria Pinheiro Amélio</t>
  </si>
  <si>
    <t>José Carlos Fonseca Neves</t>
  </si>
  <si>
    <t>Miguel Ângeli Veríssimo Guerreiro</t>
  </si>
  <si>
    <t>Rodrigo Maria Pinheiro Amélio</t>
  </si>
  <si>
    <t>Vasco Daniel Soares Nicolau</t>
  </si>
  <si>
    <t>Viviana Soares Nicolau</t>
  </si>
  <si>
    <t>Afonso Martim Pais Gouveia</t>
  </si>
  <si>
    <t>Alexandre Rijo Arvela</t>
  </si>
  <si>
    <t>André Rafael Martins Santos</t>
  </si>
  <si>
    <t>Carolina Diana Biletska</t>
  </si>
  <si>
    <t>Diana Melissa Martins Santos</t>
  </si>
  <si>
    <t>Eric Sérgio Sapun</t>
  </si>
  <si>
    <t>Filipe Carmo Aniceto Pinto</t>
  </si>
  <si>
    <t>Francisco Soares Bacalhau</t>
  </si>
  <si>
    <t>Gonçalo Batista Guerreiro</t>
  </si>
  <si>
    <t>Pedro Afonso Morgado Rodrigues</t>
  </si>
  <si>
    <t>Raquel Rodrigues Augusto</t>
  </si>
  <si>
    <t>Violeta Cristóvão de Sousa</t>
  </si>
  <si>
    <t>Melissa Sousa Vilarinho</t>
  </si>
  <si>
    <t>Patricia Conceição da Silva Oliveira</t>
  </si>
  <si>
    <t>CAD</t>
  </si>
  <si>
    <t>VRSA - 6 de Abril de 2019</t>
  </si>
  <si>
    <t>Afonso Alemão</t>
  </si>
  <si>
    <t>PORTINADO</t>
  </si>
  <si>
    <t>Afonso Rochate</t>
  </si>
  <si>
    <t>Beatriz Cojocaru</t>
  </si>
  <si>
    <t>Daniela Kosykhina</t>
  </si>
  <si>
    <t>Gonçalo Alemão</t>
  </si>
  <si>
    <t>Gustavo Ganhão</t>
  </si>
  <si>
    <t>Lourenço Pita Neves</t>
  </si>
  <si>
    <t>Madalena Cojocaru</t>
  </si>
  <si>
    <t>Madalena Lopes</t>
  </si>
  <si>
    <t>Margarida Jesus Passos</t>
  </si>
  <si>
    <t>Vitoria Gonçalves Pita</t>
  </si>
  <si>
    <t>Sofia Castelo Branco</t>
  </si>
  <si>
    <t>Constanca Roma</t>
  </si>
  <si>
    <t>Rafael Francisco</t>
  </si>
  <si>
    <t>Cassilda Carvalho</t>
  </si>
  <si>
    <t>Diogo Andre Fernandes Oliveira</t>
  </si>
  <si>
    <t>Huelvo</t>
  </si>
  <si>
    <t>Jose Bravo</t>
  </si>
  <si>
    <t>DESCLASSIFICADO</t>
  </si>
  <si>
    <t>Sport Lisboa e Benfica/ Outra região</t>
  </si>
  <si>
    <t>Triatlo de Faro/ Não Federado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</si>
</sst>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0"/>
  </numFmts>
  <fonts count="28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333333"/>
      <name val="Calibri"/>
      <family val="2"/>
      <scheme val="minor"/>
    </font>
    <font>
      <b/>
      <sz val="14"/>
      <name val="Calibri"/>
      <family val="2"/>
    </font>
    <font>
      <b/>
      <sz val="16"/>
      <name val="Calibri"/>
      <family val="2"/>
      <scheme val="minor"/>
    </font>
    <font>
      <sz val="16"/>
      <name val="Calibri"/>
      <family val="2"/>
    </font>
    <font>
      <b/>
      <sz val="16"/>
      <name val="Calibri"/>
      <family val="2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</font>
    <font>
      <sz val="11"/>
      <color rgb="FFFF0000"/>
      <name val="Calibri"/>
      <family val="2"/>
    </font>
    <font>
      <sz val="8"/>
      <color rgb="FF000000"/>
      <name val="Calibri"/>
      <family val="2"/>
      <charset val="1"/>
    </font>
    <font>
      <sz val="11"/>
      <name val="Calibri"/>
      <family val="2"/>
      <charset val="1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17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103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1" fontId="9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45" fontId="6" fillId="0" borderId="0" xfId="0" applyNumberFormat="1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3" fillId="0" borderId="1" xfId="0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vertical="center" shrinkToFit="1"/>
    </xf>
    <xf numFmtId="0" fontId="14" fillId="0" borderId="1" xfId="0" applyFont="1" applyBorder="1" applyAlignment="1">
      <alignment horizontal="center" vertical="center"/>
    </xf>
    <xf numFmtId="0" fontId="13" fillId="3" borderId="0" xfId="0" applyFont="1" applyFill="1" applyAlignment="1">
      <alignment vertical="center"/>
    </xf>
    <xf numFmtId="0" fontId="15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6" fillId="0" borderId="1" xfId="0" applyFont="1" applyBorder="1" applyAlignment="1">
      <alignment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left" vertical="center"/>
    </xf>
    <xf numFmtId="0" fontId="13" fillId="0" borderId="1" xfId="4" applyFont="1" applyBorder="1" applyAlignment="1">
      <alignment horizontal="center" vertical="center" wrapText="1"/>
    </xf>
    <xf numFmtId="14" fontId="13" fillId="0" borderId="1" xfId="4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20" fontId="6" fillId="0" borderId="0" xfId="0" applyNumberFormat="1" applyFont="1" applyAlignment="1">
      <alignment vertical="center"/>
    </xf>
    <xf numFmtId="14" fontId="13" fillId="0" borderId="1" xfId="4" applyNumberFormat="1" applyFont="1" applyBorder="1" applyAlignment="1">
      <alignment horizontal="center"/>
    </xf>
    <xf numFmtId="0" fontId="13" fillId="0" borderId="1" xfId="4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14" fontId="16" fillId="0" borderId="1" xfId="0" applyNumberFormat="1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/>
    </xf>
    <xf numFmtId="0" fontId="18" fillId="0" borderId="1" xfId="0" applyFont="1" applyBorder="1" applyAlignment="1">
      <alignment vertical="center"/>
    </xf>
    <xf numFmtId="0" fontId="16" fillId="0" borderId="1" xfId="0" applyFont="1" applyBorder="1"/>
    <xf numFmtId="0" fontId="18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/>
    </xf>
    <xf numFmtId="0" fontId="18" fillId="0" borderId="1" xfId="0" applyFont="1" applyBorder="1" applyAlignment="1">
      <alignment horizontal="left" vertical="center"/>
    </xf>
    <xf numFmtId="14" fontId="18" fillId="0" borderId="1" xfId="0" applyNumberFormat="1" applyFont="1" applyBorder="1" applyAlignment="1">
      <alignment horizontal="center" vertical="center"/>
    </xf>
    <xf numFmtId="0" fontId="13" fillId="0" borderId="1" xfId="4" applyFont="1" applyBorder="1" applyAlignment="1">
      <alignment horizontal="center"/>
    </xf>
    <xf numFmtId="0" fontId="20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45" fontId="22" fillId="0" borderId="0" xfId="0" applyNumberFormat="1" applyFont="1" applyAlignment="1">
      <alignment horizontal="center" vertical="center"/>
    </xf>
    <xf numFmtId="1" fontId="14" fillId="6" borderId="1" xfId="0" applyNumberFormat="1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 shrinkToFit="1"/>
    </xf>
    <xf numFmtId="14" fontId="1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3" fillId="0" borderId="1" xfId="0" applyFont="1" applyBorder="1" applyAlignment="1">
      <alignment vertical="center" shrinkToFit="1"/>
    </xf>
    <xf numFmtId="0" fontId="23" fillId="0" borderId="1" xfId="0" applyFont="1" applyBorder="1" applyAlignment="1">
      <alignment vertical="center"/>
    </xf>
    <xf numFmtId="0" fontId="24" fillId="0" borderId="1" xfId="0" applyFont="1" applyBorder="1" applyAlignment="1">
      <alignment vertical="center"/>
    </xf>
    <xf numFmtId="0" fontId="23" fillId="0" borderId="1" xfId="0" applyFont="1" applyBorder="1" applyAlignment="1">
      <alignment horizontal="left" vertical="center"/>
    </xf>
    <xf numFmtId="0" fontId="23" fillId="5" borderId="1" xfId="0" applyFont="1" applyFill="1" applyBorder="1" applyAlignment="1">
      <alignment horizontal="left" vertical="center"/>
    </xf>
    <xf numFmtId="0" fontId="13" fillId="5" borderId="1" xfId="0" applyFont="1" applyFill="1" applyBorder="1" applyAlignment="1">
      <alignment horizontal="left" vertical="center"/>
    </xf>
    <xf numFmtId="0" fontId="18" fillId="5" borderId="1" xfId="0" applyFont="1" applyFill="1" applyBorder="1" applyAlignment="1">
      <alignment horizontal="left" vertical="center"/>
    </xf>
    <xf numFmtId="0" fontId="23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/>
    </xf>
    <xf numFmtId="0" fontId="23" fillId="0" borderId="1" xfId="4" applyFont="1" applyBorder="1" applyAlignment="1">
      <alignment horizontal="center" vertical="center" wrapText="1"/>
    </xf>
    <xf numFmtId="14" fontId="23" fillId="0" borderId="1" xfId="0" applyNumberFormat="1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14" fontId="25" fillId="0" borderId="1" xfId="0" applyNumberFormat="1" applyFont="1" applyBorder="1" applyAlignment="1">
      <alignment horizontal="center" vertical="center"/>
    </xf>
    <xf numFmtId="0" fontId="25" fillId="0" borderId="1" xfId="0" applyFont="1" applyBorder="1" applyAlignment="1">
      <alignment vertical="center"/>
    </xf>
    <xf numFmtId="14" fontId="23" fillId="0" borderId="1" xfId="4" applyNumberFormat="1" applyFont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23" fillId="5" borderId="1" xfId="0" applyFont="1" applyFill="1" applyBorder="1" applyAlignment="1">
      <alignment vertical="center"/>
    </xf>
    <xf numFmtId="0" fontId="16" fillId="7" borderId="1" xfId="0" applyFont="1" applyFill="1" applyBorder="1" applyAlignment="1">
      <alignment horizontal="center" vertical="center"/>
    </xf>
    <xf numFmtId="0" fontId="18" fillId="7" borderId="1" xfId="0" applyFont="1" applyFill="1" applyBorder="1" applyAlignment="1">
      <alignment horizontal="center" vertical="center"/>
    </xf>
    <xf numFmtId="164" fontId="0" fillId="0" borderId="1" xfId="0" applyNumberFormat="1" applyBorder="1"/>
    <xf numFmtId="164" fontId="6" fillId="0" borderId="1" xfId="0" applyNumberFormat="1" applyFont="1" applyBorder="1" applyAlignment="1">
      <alignment vertical="center"/>
    </xf>
    <xf numFmtId="0" fontId="8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20" fontId="6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164" fontId="6" fillId="0" borderId="0" xfId="0" applyNumberFormat="1" applyFont="1" applyBorder="1" applyAlignment="1">
      <alignment vertical="center"/>
    </xf>
    <xf numFmtId="0" fontId="23" fillId="5" borderId="1" xfId="0" applyFont="1" applyFill="1" applyBorder="1" applyAlignment="1">
      <alignment horizontal="center"/>
    </xf>
    <xf numFmtId="0" fontId="13" fillId="5" borderId="1" xfId="0" applyFont="1" applyFill="1" applyBorder="1" applyAlignment="1">
      <alignment horizontal="center" vertical="center"/>
    </xf>
    <xf numFmtId="0" fontId="13" fillId="5" borderId="1" xfId="4" applyFont="1" applyFill="1" applyBorder="1" applyAlignment="1">
      <alignment horizontal="center" vertical="center" wrapText="1"/>
    </xf>
    <xf numFmtId="14" fontId="13" fillId="5" borderId="1" xfId="0" applyNumberFormat="1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1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7" fillId="0" borderId="1" xfId="0" applyFont="1" applyBorder="1" applyAlignment="1">
      <alignment vertical="center"/>
    </xf>
    <xf numFmtId="0" fontId="13" fillId="0" borderId="0" xfId="0" applyFont="1" applyAlignment="1">
      <alignment horizontal="left" vertical="center" wrapText="1"/>
    </xf>
    <xf numFmtId="0" fontId="19" fillId="3" borderId="1" xfId="0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 vertical="center"/>
    </xf>
  </cellXfs>
  <cellStyles count="8">
    <cellStyle name="Normal" xfId="0" builtinId="0"/>
    <cellStyle name="Normal 2" xfId="1"/>
    <cellStyle name="Normal 2 2" xfId="5"/>
    <cellStyle name="Normal 3" xfId="2"/>
    <cellStyle name="Normal 3 2" xfId="6"/>
    <cellStyle name="Normal 4" xfId="3"/>
    <cellStyle name="Normal 5" xfId="4"/>
    <cellStyle name="Normal 5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view="pageBreakPreview" zoomScaleNormal="100" zoomScaleSheetLayoutView="100" workbookViewId="0">
      <pane ySplit="1" topLeftCell="A2" activePane="bottomLeft" state="frozen"/>
      <selection pane="bottomLeft" activeCell="H102" sqref="H102"/>
    </sheetView>
  </sheetViews>
  <sheetFormatPr defaultColWidth="9.140625" defaultRowHeight="15" x14ac:dyDescent="0.25"/>
  <cols>
    <col min="1" max="1" width="9.28515625" style="16" customWidth="1"/>
    <col min="2" max="3" width="12" style="16" bestFit="1" customWidth="1"/>
    <col min="4" max="4" width="34.42578125" style="27" customWidth="1"/>
    <col min="5" max="5" width="14.85546875" style="16" bestFit="1" customWidth="1"/>
    <col min="6" max="6" width="8.140625" style="16" bestFit="1" customWidth="1"/>
    <col min="7" max="7" width="10.7109375" style="16" customWidth="1"/>
    <col min="8" max="8" width="47.5703125" style="17" bestFit="1" customWidth="1"/>
    <col min="9" max="9" width="3.7109375" style="14" customWidth="1"/>
    <col min="10" max="10" width="10.28515625" style="14" bestFit="1" customWidth="1"/>
    <col min="11" max="11" width="41.7109375" style="14" bestFit="1" customWidth="1"/>
    <col min="12" max="16384" width="9.140625" style="14"/>
  </cols>
  <sheetData>
    <row r="1" spans="1:11" ht="32.1" customHeight="1" x14ac:dyDescent="0.25">
      <c r="A1" s="53" t="s">
        <v>0</v>
      </c>
      <c r="B1" s="54" t="s">
        <v>1</v>
      </c>
      <c r="C1" s="54" t="s">
        <v>2</v>
      </c>
      <c r="D1" s="54" t="s">
        <v>3</v>
      </c>
      <c r="E1" s="54" t="s">
        <v>4</v>
      </c>
      <c r="F1" s="54" t="s">
        <v>5</v>
      </c>
      <c r="G1" s="54" t="s">
        <v>6</v>
      </c>
      <c r="H1" s="55" t="s">
        <v>7</v>
      </c>
    </row>
    <row r="2" spans="1:11" ht="15" customHeight="1" x14ac:dyDescent="0.25">
      <c r="A2" s="38">
        <v>72</v>
      </c>
      <c r="B2" s="38">
        <v>105002</v>
      </c>
      <c r="C2" s="32" t="s">
        <v>110</v>
      </c>
      <c r="D2" s="39" t="s">
        <v>100</v>
      </c>
      <c r="E2" s="40">
        <v>40121</v>
      </c>
      <c r="F2" s="38" t="s">
        <v>20</v>
      </c>
      <c r="G2" s="13"/>
      <c r="H2" s="26" t="s">
        <v>40</v>
      </c>
      <c r="I2" s="14">
        <v>1</v>
      </c>
    </row>
    <row r="3" spans="1:11" ht="15" customHeight="1" x14ac:dyDescent="0.25">
      <c r="A3" s="67">
        <v>65</v>
      </c>
      <c r="B3" s="67">
        <v>104998</v>
      </c>
      <c r="C3" s="68" t="s">
        <v>115</v>
      </c>
      <c r="D3" s="63" t="s">
        <v>94</v>
      </c>
      <c r="E3" s="67" t="s">
        <v>95</v>
      </c>
      <c r="F3" s="67" t="s">
        <v>19</v>
      </c>
      <c r="G3" s="67"/>
      <c r="H3" s="61" t="s">
        <v>40</v>
      </c>
      <c r="I3" s="14">
        <f>I2+1</f>
        <v>2</v>
      </c>
      <c r="J3" s="18" t="s">
        <v>2</v>
      </c>
      <c r="K3" s="18" t="s">
        <v>24</v>
      </c>
    </row>
    <row r="4" spans="1:11" ht="15" customHeight="1" x14ac:dyDescent="0.25">
      <c r="A4" s="67">
        <v>67</v>
      </c>
      <c r="B4" s="67">
        <v>104999</v>
      </c>
      <c r="C4" s="68" t="s">
        <v>115</v>
      </c>
      <c r="D4" s="63" t="s">
        <v>96</v>
      </c>
      <c r="E4" s="67" t="s">
        <v>97</v>
      </c>
      <c r="F4" s="67" t="s">
        <v>19</v>
      </c>
      <c r="G4" s="67"/>
      <c r="H4" s="61" t="s">
        <v>40</v>
      </c>
      <c r="I4" s="14">
        <f t="shared" ref="I4:I67" si="0">I3+1</f>
        <v>3</v>
      </c>
      <c r="J4" s="13" t="s">
        <v>25</v>
      </c>
      <c r="K4" s="15" t="s">
        <v>27</v>
      </c>
    </row>
    <row r="5" spans="1:11" ht="15" customHeight="1" x14ac:dyDescent="0.25">
      <c r="A5" s="90">
        <v>70</v>
      </c>
      <c r="B5" s="75">
        <v>105000</v>
      </c>
      <c r="C5" s="89" t="s">
        <v>115</v>
      </c>
      <c r="D5" s="64" t="s">
        <v>98</v>
      </c>
      <c r="E5" s="75" t="s">
        <v>99</v>
      </c>
      <c r="F5" s="75" t="s">
        <v>19</v>
      </c>
      <c r="G5" s="75"/>
      <c r="H5" s="76" t="s">
        <v>40</v>
      </c>
      <c r="I5" s="14">
        <f t="shared" si="0"/>
        <v>4</v>
      </c>
      <c r="J5" s="13" t="s">
        <v>28</v>
      </c>
      <c r="K5" s="15" t="s">
        <v>29</v>
      </c>
    </row>
    <row r="6" spans="1:11" ht="15" customHeight="1" x14ac:dyDescent="0.25">
      <c r="A6" s="67">
        <v>1007</v>
      </c>
      <c r="B6" s="67">
        <v>105543</v>
      </c>
      <c r="C6" s="68" t="s">
        <v>115</v>
      </c>
      <c r="D6" s="63" t="s">
        <v>101</v>
      </c>
      <c r="E6" s="67" t="s">
        <v>102</v>
      </c>
      <c r="F6" s="67" t="s">
        <v>19</v>
      </c>
      <c r="G6" s="67"/>
      <c r="H6" s="61" t="s">
        <v>40</v>
      </c>
      <c r="I6" s="14">
        <f t="shared" si="0"/>
        <v>5</v>
      </c>
      <c r="J6" s="13" t="s">
        <v>30</v>
      </c>
      <c r="K6" s="15" t="s">
        <v>31</v>
      </c>
    </row>
    <row r="7" spans="1:11" ht="15" customHeight="1" x14ac:dyDescent="0.25">
      <c r="A7" s="38">
        <v>1022</v>
      </c>
      <c r="B7" s="38">
        <v>105574</v>
      </c>
      <c r="C7" s="29" t="s">
        <v>118</v>
      </c>
      <c r="D7" s="39" t="s">
        <v>103</v>
      </c>
      <c r="E7" s="40">
        <v>38597</v>
      </c>
      <c r="F7" s="38" t="s">
        <v>19</v>
      </c>
      <c r="G7" s="13"/>
      <c r="H7" s="26" t="s">
        <v>40</v>
      </c>
      <c r="I7" s="14">
        <f t="shared" si="0"/>
        <v>6</v>
      </c>
      <c r="J7" s="13" t="s">
        <v>26</v>
      </c>
      <c r="K7" s="15" t="s">
        <v>32</v>
      </c>
    </row>
    <row r="8" spans="1:11" ht="15" customHeight="1" x14ac:dyDescent="0.25">
      <c r="A8" s="38">
        <v>1076</v>
      </c>
      <c r="B8" s="38">
        <v>105844</v>
      </c>
      <c r="C8" s="29" t="s">
        <v>115</v>
      </c>
      <c r="D8" s="39" t="s">
        <v>104</v>
      </c>
      <c r="E8" s="40">
        <v>40307</v>
      </c>
      <c r="F8" s="38" t="s">
        <v>19</v>
      </c>
      <c r="G8" s="13"/>
      <c r="H8" s="26" t="s">
        <v>40</v>
      </c>
      <c r="I8" s="14">
        <f t="shared" si="0"/>
        <v>7</v>
      </c>
      <c r="J8" s="13" t="s">
        <v>33</v>
      </c>
      <c r="K8" s="15" t="s">
        <v>34</v>
      </c>
    </row>
    <row r="9" spans="1:11" ht="15" customHeight="1" x14ac:dyDescent="0.25">
      <c r="A9" s="94">
        <v>1077</v>
      </c>
      <c r="B9" s="67">
        <v>105845</v>
      </c>
      <c r="C9" s="68" t="s">
        <v>115</v>
      </c>
      <c r="D9" s="63" t="s">
        <v>105</v>
      </c>
      <c r="E9" s="67" t="s">
        <v>106</v>
      </c>
      <c r="F9" s="67" t="s">
        <v>19</v>
      </c>
      <c r="G9" s="67"/>
      <c r="H9" s="61" t="s">
        <v>40</v>
      </c>
      <c r="I9" s="14">
        <f t="shared" si="0"/>
        <v>8</v>
      </c>
      <c r="J9" s="15" t="s">
        <v>45</v>
      </c>
      <c r="K9" s="15" t="s">
        <v>47</v>
      </c>
    </row>
    <row r="10" spans="1:11" ht="15" customHeight="1" x14ac:dyDescent="0.25">
      <c r="A10" s="67">
        <v>1078</v>
      </c>
      <c r="B10" s="67">
        <v>105846</v>
      </c>
      <c r="C10" s="68" t="s">
        <v>115</v>
      </c>
      <c r="D10" s="63" t="s">
        <v>107</v>
      </c>
      <c r="E10" s="67" t="s">
        <v>108</v>
      </c>
      <c r="F10" s="67" t="s">
        <v>19</v>
      </c>
      <c r="G10" s="67"/>
      <c r="H10" s="61" t="s">
        <v>40</v>
      </c>
      <c r="I10" s="14">
        <f t="shared" si="0"/>
        <v>9</v>
      </c>
      <c r="K10" s="100" t="s">
        <v>46</v>
      </c>
    </row>
    <row r="11" spans="1:11" ht="15" customHeight="1" x14ac:dyDescent="0.25">
      <c r="A11" s="67">
        <v>1079</v>
      </c>
      <c r="B11" s="67">
        <v>105847</v>
      </c>
      <c r="C11" s="68" t="s">
        <v>118</v>
      </c>
      <c r="D11" s="63" t="s">
        <v>109</v>
      </c>
      <c r="E11" s="70">
        <v>38110</v>
      </c>
      <c r="F11" s="67" t="s">
        <v>19</v>
      </c>
      <c r="G11" s="67"/>
      <c r="H11" s="61" t="s">
        <v>40</v>
      </c>
      <c r="I11" s="14">
        <f t="shared" si="0"/>
        <v>10</v>
      </c>
      <c r="K11" s="100"/>
    </row>
    <row r="12" spans="1:11" ht="15" customHeight="1" x14ac:dyDescent="0.25">
      <c r="A12" s="13">
        <v>5208</v>
      </c>
      <c r="B12" s="32" t="s">
        <v>124</v>
      </c>
      <c r="C12" s="29" t="s">
        <v>115</v>
      </c>
      <c r="D12" s="31" t="s">
        <v>116</v>
      </c>
      <c r="E12" s="33">
        <v>40501</v>
      </c>
      <c r="F12" s="33" t="s">
        <v>20</v>
      </c>
      <c r="G12" s="32"/>
      <c r="H12" s="15" t="s">
        <v>126</v>
      </c>
      <c r="I12" s="14">
        <f t="shared" si="0"/>
        <v>11</v>
      </c>
      <c r="K12" s="100"/>
    </row>
    <row r="13" spans="1:11" ht="15" customHeight="1" x14ac:dyDescent="0.25">
      <c r="A13" s="13">
        <v>5204</v>
      </c>
      <c r="B13" s="32" t="s">
        <v>124</v>
      </c>
      <c r="C13" s="32" t="s">
        <v>110</v>
      </c>
      <c r="D13" s="45" t="s">
        <v>112</v>
      </c>
      <c r="E13" s="33">
        <v>40109</v>
      </c>
      <c r="F13" s="33" t="s">
        <v>20</v>
      </c>
      <c r="G13" s="32"/>
      <c r="H13" s="15" t="s">
        <v>126</v>
      </c>
      <c r="I13" s="14">
        <f t="shared" si="0"/>
        <v>12</v>
      </c>
      <c r="K13" s="27"/>
    </row>
    <row r="14" spans="1:11" ht="15" customHeight="1" x14ac:dyDescent="0.25">
      <c r="A14" s="13">
        <v>5207</v>
      </c>
      <c r="B14" s="32" t="s">
        <v>124</v>
      </c>
      <c r="C14" s="32" t="s">
        <v>64</v>
      </c>
      <c r="D14" s="31" t="s">
        <v>117</v>
      </c>
      <c r="E14" s="33">
        <v>39425</v>
      </c>
      <c r="F14" s="33" t="s">
        <v>20</v>
      </c>
      <c r="G14" s="32"/>
      <c r="H14" s="15" t="s">
        <v>126</v>
      </c>
      <c r="I14" s="14">
        <f t="shared" si="0"/>
        <v>13</v>
      </c>
      <c r="K14" s="100" t="s">
        <v>49</v>
      </c>
    </row>
    <row r="15" spans="1:11" ht="15" customHeight="1" x14ac:dyDescent="0.25">
      <c r="A15" s="67"/>
      <c r="B15" s="69" t="s">
        <v>124</v>
      </c>
      <c r="C15" s="69" t="s">
        <v>64</v>
      </c>
      <c r="D15" s="63" t="s">
        <v>113</v>
      </c>
      <c r="E15" s="74">
        <v>38954</v>
      </c>
      <c r="F15" s="74" t="s">
        <v>20</v>
      </c>
      <c r="G15" s="69"/>
      <c r="H15" s="61" t="s">
        <v>126</v>
      </c>
      <c r="I15" s="14">
        <f t="shared" si="0"/>
        <v>14</v>
      </c>
      <c r="K15" s="100"/>
    </row>
    <row r="16" spans="1:11" ht="15" customHeight="1" x14ac:dyDescent="0.25">
      <c r="A16" s="13">
        <v>5211</v>
      </c>
      <c r="B16" s="32" t="s">
        <v>124</v>
      </c>
      <c r="C16" s="32" t="s">
        <v>64</v>
      </c>
      <c r="D16" s="45" t="s">
        <v>114</v>
      </c>
      <c r="E16" s="33">
        <v>38905</v>
      </c>
      <c r="F16" s="33" t="s">
        <v>20</v>
      </c>
      <c r="G16" s="32"/>
      <c r="H16" s="15" t="s">
        <v>126</v>
      </c>
      <c r="I16" s="14">
        <f t="shared" si="0"/>
        <v>15</v>
      </c>
      <c r="K16" s="100"/>
    </row>
    <row r="17" spans="1:11" ht="15" customHeight="1" x14ac:dyDescent="0.25">
      <c r="A17" s="13">
        <v>5214</v>
      </c>
      <c r="B17" s="32" t="s">
        <v>124</v>
      </c>
      <c r="C17" s="29" t="s">
        <v>115</v>
      </c>
      <c r="D17" s="45" t="s">
        <v>127</v>
      </c>
      <c r="E17" s="33">
        <v>40865</v>
      </c>
      <c r="F17" s="33" t="s">
        <v>19</v>
      </c>
      <c r="G17" s="32"/>
      <c r="H17" s="15" t="s">
        <v>126</v>
      </c>
      <c r="I17" s="14">
        <f t="shared" si="0"/>
        <v>16</v>
      </c>
      <c r="K17" s="100" t="s">
        <v>35</v>
      </c>
    </row>
    <row r="18" spans="1:11" ht="15" customHeight="1" x14ac:dyDescent="0.25">
      <c r="A18" s="13">
        <v>5215</v>
      </c>
      <c r="B18" s="32" t="s">
        <v>124</v>
      </c>
      <c r="C18" s="32" t="s">
        <v>64</v>
      </c>
      <c r="D18" s="31" t="s">
        <v>111</v>
      </c>
      <c r="E18" s="33">
        <v>39176</v>
      </c>
      <c r="F18" s="33" t="s">
        <v>19</v>
      </c>
      <c r="G18" s="32"/>
      <c r="H18" s="15" t="s">
        <v>126</v>
      </c>
      <c r="I18" s="14">
        <f t="shared" si="0"/>
        <v>17</v>
      </c>
      <c r="K18" s="100"/>
    </row>
    <row r="19" spans="1:11" ht="15" customHeight="1" x14ac:dyDescent="0.25">
      <c r="A19" s="44">
        <v>5231</v>
      </c>
      <c r="B19" s="44">
        <v>104642</v>
      </c>
      <c r="C19" s="32" t="s">
        <v>64</v>
      </c>
      <c r="D19" s="46" t="s">
        <v>60</v>
      </c>
      <c r="E19" s="47">
        <v>38987</v>
      </c>
      <c r="F19" s="44" t="s">
        <v>19</v>
      </c>
      <c r="G19" s="13"/>
      <c r="H19" s="42" t="s">
        <v>43</v>
      </c>
      <c r="I19" s="14">
        <f t="shared" si="0"/>
        <v>18</v>
      </c>
      <c r="K19" s="100"/>
    </row>
    <row r="20" spans="1:11" ht="15" customHeight="1" x14ac:dyDescent="0.25">
      <c r="A20" s="44">
        <v>1134</v>
      </c>
      <c r="B20" s="44">
        <v>105967</v>
      </c>
      <c r="C20" s="32" t="s">
        <v>110</v>
      </c>
      <c r="D20" s="46" t="s">
        <v>53</v>
      </c>
      <c r="E20" s="47">
        <v>39967</v>
      </c>
      <c r="F20" s="44" t="s">
        <v>19</v>
      </c>
      <c r="G20" s="13"/>
      <c r="H20" s="42" t="s">
        <v>43</v>
      </c>
      <c r="I20" s="14">
        <f t="shared" si="0"/>
        <v>19</v>
      </c>
      <c r="K20" s="28"/>
    </row>
    <row r="21" spans="1:11" ht="15" customHeight="1" x14ac:dyDescent="0.25">
      <c r="A21" s="44">
        <v>1135</v>
      </c>
      <c r="B21" s="44">
        <v>105968</v>
      </c>
      <c r="C21" s="32" t="s">
        <v>64</v>
      </c>
      <c r="D21" s="46" t="s">
        <v>59</v>
      </c>
      <c r="E21" s="47">
        <v>38775</v>
      </c>
      <c r="F21" s="44" t="s">
        <v>19</v>
      </c>
      <c r="G21" s="13"/>
      <c r="H21" s="42" t="s">
        <v>43</v>
      </c>
      <c r="I21" s="14">
        <f t="shared" si="0"/>
        <v>20</v>
      </c>
      <c r="K21" s="27"/>
    </row>
    <row r="22" spans="1:11" ht="15" customHeight="1" x14ac:dyDescent="0.25">
      <c r="A22" s="44">
        <v>1136</v>
      </c>
      <c r="B22" s="44">
        <v>105969</v>
      </c>
      <c r="C22" s="32" t="s">
        <v>64</v>
      </c>
      <c r="D22" s="46" t="s">
        <v>54</v>
      </c>
      <c r="E22" s="47">
        <v>39262</v>
      </c>
      <c r="F22" s="44" t="s">
        <v>19</v>
      </c>
      <c r="G22" s="13"/>
      <c r="H22" s="42" t="s">
        <v>43</v>
      </c>
      <c r="I22" s="14">
        <f t="shared" si="0"/>
        <v>21</v>
      </c>
      <c r="K22" s="100" t="s">
        <v>36</v>
      </c>
    </row>
    <row r="23" spans="1:11" ht="15" customHeight="1" x14ac:dyDescent="0.25">
      <c r="A23" s="44">
        <v>1137</v>
      </c>
      <c r="B23" s="44">
        <v>105970</v>
      </c>
      <c r="C23" s="29" t="s">
        <v>115</v>
      </c>
      <c r="D23" s="46" t="s">
        <v>52</v>
      </c>
      <c r="E23" s="47">
        <v>40670</v>
      </c>
      <c r="F23" s="44" t="s">
        <v>19</v>
      </c>
      <c r="G23" s="13"/>
      <c r="H23" s="42" t="s">
        <v>43</v>
      </c>
      <c r="I23" s="14">
        <f t="shared" si="0"/>
        <v>22</v>
      </c>
      <c r="K23" s="100"/>
    </row>
    <row r="24" spans="1:11" ht="15" customHeight="1" x14ac:dyDescent="0.25">
      <c r="A24" s="44">
        <v>5234</v>
      </c>
      <c r="B24" s="44">
        <v>106032</v>
      </c>
      <c r="C24" s="32" t="s">
        <v>64</v>
      </c>
      <c r="D24" s="46" t="s">
        <v>55</v>
      </c>
      <c r="E24" s="47">
        <v>39076</v>
      </c>
      <c r="F24" s="44" t="s">
        <v>19</v>
      </c>
      <c r="G24" s="13"/>
      <c r="H24" s="42" t="s">
        <v>43</v>
      </c>
      <c r="I24" s="14">
        <f t="shared" si="0"/>
        <v>23</v>
      </c>
      <c r="K24" s="100"/>
    </row>
    <row r="25" spans="1:11" ht="15" customHeight="1" x14ac:dyDescent="0.25">
      <c r="A25" s="29">
        <v>5216</v>
      </c>
      <c r="B25" s="29"/>
      <c r="C25" s="32" t="s">
        <v>64</v>
      </c>
      <c r="D25" s="39" t="s">
        <v>61</v>
      </c>
      <c r="E25" s="41">
        <v>39031</v>
      </c>
      <c r="F25" s="13" t="s">
        <v>19</v>
      </c>
      <c r="G25" s="29"/>
      <c r="H25" s="43" t="s">
        <v>63</v>
      </c>
      <c r="I25" s="14">
        <f t="shared" si="0"/>
        <v>24</v>
      </c>
    </row>
    <row r="26" spans="1:11" ht="15" customHeight="1" x14ac:dyDescent="0.25">
      <c r="A26" s="30">
        <v>5219</v>
      </c>
      <c r="B26" s="30"/>
      <c r="C26" s="32" t="s">
        <v>64</v>
      </c>
      <c r="D26" s="39" t="s">
        <v>62</v>
      </c>
      <c r="E26" s="36">
        <v>38724</v>
      </c>
      <c r="F26" s="37" t="s">
        <v>19</v>
      </c>
      <c r="G26" s="48"/>
      <c r="H26" s="43" t="s">
        <v>63</v>
      </c>
      <c r="I26" s="14">
        <f t="shared" si="0"/>
        <v>25</v>
      </c>
    </row>
    <row r="27" spans="1:11" ht="15" customHeight="1" x14ac:dyDescent="0.25">
      <c r="A27" s="44">
        <v>771</v>
      </c>
      <c r="B27" s="44">
        <v>105219</v>
      </c>
      <c r="C27" s="29" t="s">
        <v>115</v>
      </c>
      <c r="D27" s="46" t="s">
        <v>50</v>
      </c>
      <c r="E27" s="47">
        <v>40362</v>
      </c>
      <c r="F27" s="44" t="s">
        <v>20</v>
      </c>
      <c r="G27" s="13"/>
      <c r="H27" s="42" t="s">
        <v>38</v>
      </c>
      <c r="I27" s="14">
        <f t="shared" si="0"/>
        <v>26</v>
      </c>
      <c r="K27" s="100" t="s">
        <v>37</v>
      </c>
    </row>
    <row r="28" spans="1:11" ht="15" customHeight="1" x14ac:dyDescent="0.25">
      <c r="A28" s="44">
        <v>1023</v>
      </c>
      <c r="B28" s="44">
        <v>105634</v>
      </c>
      <c r="C28" s="32" t="s">
        <v>110</v>
      </c>
      <c r="D28" s="46" t="s">
        <v>51</v>
      </c>
      <c r="E28" s="47">
        <v>39632</v>
      </c>
      <c r="F28" s="44" t="s">
        <v>19</v>
      </c>
      <c r="G28" s="13"/>
      <c r="H28" s="42" t="s">
        <v>38</v>
      </c>
      <c r="I28" s="14">
        <f t="shared" si="0"/>
        <v>27</v>
      </c>
      <c r="K28" s="100"/>
    </row>
    <row r="29" spans="1:11" ht="15" customHeight="1" x14ac:dyDescent="0.25">
      <c r="A29" s="13">
        <v>5218</v>
      </c>
      <c r="B29" s="32"/>
      <c r="C29" s="32" t="s">
        <v>64</v>
      </c>
      <c r="D29" s="45" t="s">
        <v>120</v>
      </c>
      <c r="E29" s="33">
        <v>38749</v>
      </c>
      <c r="F29" s="33" t="s">
        <v>19</v>
      </c>
      <c r="G29" s="32"/>
      <c r="H29" s="15" t="s">
        <v>125</v>
      </c>
      <c r="I29" s="14">
        <f t="shared" si="0"/>
        <v>28</v>
      </c>
      <c r="K29" s="100"/>
    </row>
    <row r="30" spans="1:11" ht="15" customHeight="1" x14ac:dyDescent="0.25">
      <c r="A30" s="13">
        <v>5226</v>
      </c>
      <c r="B30" s="29"/>
      <c r="C30" s="29" t="s">
        <v>118</v>
      </c>
      <c r="D30" s="31" t="s">
        <v>119</v>
      </c>
      <c r="E30" s="33">
        <v>38711</v>
      </c>
      <c r="F30" s="33" t="s">
        <v>19</v>
      </c>
      <c r="G30" s="32"/>
      <c r="H30" s="15" t="s">
        <v>125</v>
      </c>
      <c r="I30" s="14">
        <f t="shared" si="0"/>
        <v>29</v>
      </c>
      <c r="K30" s="28"/>
    </row>
    <row r="31" spans="1:11" ht="15" customHeight="1" x14ac:dyDescent="0.25">
      <c r="A31" s="44">
        <v>583</v>
      </c>
      <c r="B31" s="44">
        <v>105118</v>
      </c>
      <c r="C31" s="32" t="s">
        <v>64</v>
      </c>
      <c r="D31" s="46" t="s">
        <v>147</v>
      </c>
      <c r="E31" s="47">
        <v>39437</v>
      </c>
      <c r="F31" s="44" t="s">
        <v>20</v>
      </c>
      <c r="G31" s="13"/>
      <c r="H31" s="42" t="s">
        <v>44</v>
      </c>
      <c r="I31" s="14">
        <f t="shared" si="0"/>
        <v>30</v>
      </c>
    </row>
    <row r="32" spans="1:11" ht="15" customHeight="1" x14ac:dyDescent="0.25">
      <c r="A32" s="44">
        <v>629</v>
      </c>
      <c r="B32" s="44">
        <v>105128</v>
      </c>
      <c r="C32" s="32" t="s">
        <v>64</v>
      </c>
      <c r="D32" s="46" t="s">
        <v>140</v>
      </c>
      <c r="E32" s="47">
        <v>39218</v>
      </c>
      <c r="F32" s="44" t="s">
        <v>20</v>
      </c>
      <c r="G32" s="13"/>
      <c r="H32" s="42" t="s">
        <v>44</v>
      </c>
      <c r="I32" s="14">
        <f t="shared" si="0"/>
        <v>31</v>
      </c>
    </row>
    <row r="33" spans="1:9" ht="15" customHeight="1" x14ac:dyDescent="0.25">
      <c r="A33" s="44">
        <v>1148</v>
      </c>
      <c r="B33" s="44">
        <v>105982</v>
      </c>
      <c r="C33" s="29" t="s">
        <v>115</v>
      </c>
      <c r="D33" s="46" t="s">
        <v>148</v>
      </c>
      <c r="E33" s="47">
        <v>40444</v>
      </c>
      <c r="F33" s="44" t="s">
        <v>20</v>
      </c>
      <c r="G33" s="13"/>
      <c r="H33" s="42" t="s">
        <v>44</v>
      </c>
      <c r="I33" s="14">
        <f t="shared" si="0"/>
        <v>32</v>
      </c>
    </row>
    <row r="34" spans="1:9" ht="15" customHeight="1" x14ac:dyDescent="0.25">
      <c r="A34" s="67">
        <v>1695</v>
      </c>
      <c r="B34" s="67">
        <v>105986</v>
      </c>
      <c r="C34" s="67" t="s">
        <v>151</v>
      </c>
      <c r="D34" s="63" t="s">
        <v>150</v>
      </c>
      <c r="E34" s="70">
        <v>37909</v>
      </c>
      <c r="F34" s="67" t="s">
        <v>20</v>
      </c>
      <c r="G34" s="67"/>
      <c r="H34" s="61" t="s">
        <v>44</v>
      </c>
      <c r="I34" s="14">
        <f t="shared" si="0"/>
        <v>33</v>
      </c>
    </row>
    <row r="35" spans="1:9" ht="15" customHeight="1" x14ac:dyDescent="0.25">
      <c r="A35" s="67">
        <v>1696</v>
      </c>
      <c r="B35" s="67">
        <v>105130</v>
      </c>
      <c r="C35" s="67" t="s">
        <v>151</v>
      </c>
      <c r="D35" s="63" t="s">
        <v>149</v>
      </c>
      <c r="E35" s="70">
        <v>37730</v>
      </c>
      <c r="F35" s="67" t="s">
        <v>20</v>
      </c>
      <c r="G35" s="67"/>
      <c r="H35" s="61" t="s">
        <v>44</v>
      </c>
      <c r="I35" s="14">
        <f t="shared" si="0"/>
        <v>34</v>
      </c>
    </row>
    <row r="36" spans="1:9" ht="15" customHeight="1" x14ac:dyDescent="0.25">
      <c r="A36" s="44">
        <v>553</v>
      </c>
      <c r="B36" s="44">
        <v>105113</v>
      </c>
      <c r="C36" s="32" t="s">
        <v>64</v>
      </c>
      <c r="D36" s="46" t="s">
        <v>138</v>
      </c>
      <c r="E36" s="47">
        <v>39294</v>
      </c>
      <c r="F36" s="44" t="s">
        <v>19</v>
      </c>
      <c r="G36" s="13"/>
      <c r="H36" s="42" t="s">
        <v>44</v>
      </c>
      <c r="I36" s="14">
        <f t="shared" si="0"/>
        <v>35</v>
      </c>
    </row>
    <row r="37" spans="1:9" ht="15" customHeight="1" x14ac:dyDescent="0.25">
      <c r="A37" s="67">
        <v>569</v>
      </c>
      <c r="B37" s="67">
        <v>105115</v>
      </c>
      <c r="C37" s="69" t="s">
        <v>64</v>
      </c>
      <c r="D37" s="63" t="s">
        <v>141</v>
      </c>
      <c r="E37" s="70">
        <v>39211</v>
      </c>
      <c r="F37" s="67" t="s">
        <v>19</v>
      </c>
      <c r="G37" s="67"/>
      <c r="H37" s="61" t="s">
        <v>44</v>
      </c>
      <c r="I37" s="14">
        <f t="shared" si="0"/>
        <v>36</v>
      </c>
    </row>
    <row r="38" spans="1:9" ht="15" customHeight="1" x14ac:dyDescent="0.25">
      <c r="A38" s="44">
        <v>1144</v>
      </c>
      <c r="B38" s="44">
        <v>105978</v>
      </c>
      <c r="C38" s="29" t="s">
        <v>118</v>
      </c>
      <c r="D38" s="46" t="s">
        <v>146</v>
      </c>
      <c r="E38" s="47">
        <v>38716</v>
      </c>
      <c r="F38" s="44" t="s">
        <v>19</v>
      </c>
      <c r="G38" s="13"/>
      <c r="H38" s="42" t="s">
        <v>44</v>
      </c>
      <c r="I38" s="14">
        <f t="shared" si="0"/>
        <v>37</v>
      </c>
    </row>
    <row r="39" spans="1:9" ht="15" customHeight="1" x14ac:dyDescent="0.25">
      <c r="A39" s="44">
        <v>1146</v>
      </c>
      <c r="B39" s="44">
        <v>105980</v>
      </c>
      <c r="C39" s="29" t="s">
        <v>118</v>
      </c>
      <c r="D39" s="46" t="s">
        <v>143</v>
      </c>
      <c r="E39" s="47">
        <v>38507</v>
      </c>
      <c r="F39" s="44" t="s">
        <v>19</v>
      </c>
      <c r="G39" s="13"/>
      <c r="H39" s="42" t="s">
        <v>44</v>
      </c>
      <c r="I39" s="14">
        <f t="shared" si="0"/>
        <v>38</v>
      </c>
    </row>
    <row r="40" spans="1:9" ht="15" customHeight="1" x14ac:dyDescent="0.25">
      <c r="A40" s="67">
        <v>1147</v>
      </c>
      <c r="B40" s="67">
        <v>105981</v>
      </c>
      <c r="C40" s="68" t="s">
        <v>118</v>
      </c>
      <c r="D40" s="63" t="s">
        <v>137</v>
      </c>
      <c r="E40" s="70">
        <v>38525</v>
      </c>
      <c r="F40" s="67" t="s">
        <v>19</v>
      </c>
      <c r="G40" s="67"/>
      <c r="H40" s="61" t="s">
        <v>44</v>
      </c>
      <c r="I40" s="14">
        <f t="shared" si="0"/>
        <v>39</v>
      </c>
    </row>
    <row r="41" spans="1:9" ht="15" customHeight="1" x14ac:dyDescent="0.25">
      <c r="A41" s="78">
        <v>1149</v>
      </c>
      <c r="B41" s="44">
        <v>105983</v>
      </c>
      <c r="C41" s="29" t="s">
        <v>115</v>
      </c>
      <c r="D41" s="46" t="s">
        <v>139</v>
      </c>
      <c r="E41" s="47">
        <v>40632</v>
      </c>
      <c r="F41" s="44" t="s">
        <v>19</v>
      </c>
      <c r="G41" s="13"/>
      <c r="H41" s="42" t="s">
        <v>44</v>
      </c>
      <c r="I41" s="14">
        <f t="shared" si="0"/>
        <v>40</v>
      </c>
    </row>
    <row r="42" spans="1:9" ht="15" customHeight="1" x14ac:dyDescent="0.25">
      <c r="A42" s="44">
        <v>5240</v>
      </c>
      <c r="B42" s="44">
        <v>105984</v>
      </c>
      <c r="C42" s="32" t="s">
        <v>110</v>
      </c>
      <c r="D42" s="46" t="s">
        <v>144</v>
      </c>
      <c r="E42" s="47">
        <v>39865</v>
      </c>
      <c r="F42" s="44" t="s">
        <v>19</v>
      </c>
      <c r="G42" s="13"/>
      <c r="H42" s="42" t="s">
        <v>44</v>
      </c>
      <c r="I42" s="14">
        <f t="shared" si="0"/>
        <v>41</v>
      </c>
    </row>
    <row r="43" spans="1:9" ht="15" customHeight="1" x14ac:dyDescent="0.25">
      <c r="A43" s="44">
        <v>1151</v>
      </c>
      <c r="B43" s="44">
        <v>105985</v>
      </c>
      <c r="C43" s="29" t="s">
        <v>115</v>
      </c>
      <c r="D43" s="46" t="s">
        <v>145</v>
      </c>
      <c r="E43" s="47">
        <v>40456</v>
      </c>
      <c r="F43" s="44" t="s">
        <v>19</v>
      </c>
      <c r="G43" s="13"/>
      <c r="H43" s="42" t="s">
        <v>44</v>
      </c>
      <c r="I43" s="14">
        <f t="shared" si="0"/>
        <v>42</v>
      </c>
    </row>
    <row r="44" spans="1:9" ht="15" customHeight="1" x14ac:dyDescent="0.25">
      <c r="A44" s="67">
        <v>1173</v>
      </c>
      <c r="B44" s="67">
        <v>106022</v>
      </c>
      <c r="C44" s="68" t="s">
        <v>115</v>
      </c>
      <c r="D44" s="63" t="s">
        <v>142</v>
      </c>
      <c r="E44" s="70">
        <v>40234</v>
      </c>
      <c r="F44" s="67" t="s">
        <v>19</v>
      </c>
      <c r="G44" s="67"/>
      <c r="H44" s="61" t="s">
        <v>44</v>
      </c>
      <c r="I44" s="14">
        <f t="shared" si="0"/>
        <v>43</v>
      </c>
    </row>
    <row r="45" spans="1:9" ht="15" customHeight="1" x14ac:dyDescent="0.25">
      <c r="A45" s="38">
        <v>314</v>
      </c>
      <c r="B45" s="38">
        <v>104244</v>
      </c>
      <c r="C45" s="32" t="s">
        <v>64</v>
      </c>
      <c r="D45" s="39" t="s">
        <v>70</v>
      </c>
      <c r="E45" s="40">
        <v>38959</v>
      </c>
      <c r="F45" s="38" t="s">
        <v>20</v>
      </c>
      <c r="G45" s="13"/>
      <c r="H45" s="26" t="s">
        <v>42</v>
      </c>
      <c r="I45" s="14">
        <f t="shared" si="0"/>
        <v>44</v>
      </c>
    </row>
    <row r="46" spans="1:9" ht="15" customHeight="1" x14ac:dyDescent="0.25">
      <c r="A46" s="67">
        <v>319</v>
      </c>
      <c r="B46" s="67">
        <v>104246</v>
      </c>
      <c r="C46" s="68" t="s">
        <v>118</v>
      </c>
      <c r="D46" s="63" t="s">
        <v>71</v>
      </c>
      <c r="E46" s="70">
        <v>38678</v>
      </c>
      <c r="F46" s="67" t="s">
        <v>20</v>
      </c>
      <c r="G46" s="67"/>
      <c r="H46" s="61" t="s">
        <v>42</v>
      </c>
      <c r="I46" s="14">
        <f t="shared" si="0"/>
        <v>45</v>
      </c>
    </row>
    <row r="47" spans="1:9" x14ac:dyDescent="0.25">
      <c r="A47" s="67">
        <v>631</v>
      </c>
      <c r="B47" s="67">
        <v>104498</v>
      </c>
      <c r="C47" s="69" t="s">
        <v>64</v>
      </c>
      <c r="D47" s="63" t="s">
        <v>75</v>
      </c>
      <c r="E47" s="70">
        <v>38989</v>
      </c>
      <c r="F47" s="67" t="s">
        <v>20</v>
      </c>
      <c r="G47" s="67"/>
      <c r="H47" s="61" t="s">
        <v>42</v>
      </c>
      <c r="I47" s="14">
        <f t="shared" si="0"/>
        <v>46</v>
      </c>
    </row>
    <row r="48" spans="1:9" ht="15" customHeight="1" x14ac:dyDescent="0.25">
      <c r="A48" s="67">
        <v>1003</v>
      </c>
      <c r="B48" s="67">
        <v>105516</v>
      </c>
      <c r="C48" s="69" t="s">
        <v>64</v>
      </c>
      <c r="D48" s="63" t="s">
        <v>76</v>
      </c>
      <c r="E48" s="70">
        <v>39208</v>
      </c>
      <c r="F48" s="67" t="s">
        <v>20</v>
      </c>
      <c r="G48" s="67"/>
      <c r="H48" s="61" t="s">
        <v>42</v>
      </c>
      <c r="I48" s="14">
        <f t="shared" si="0"/>
        <v>47</v>
      </c>
    </row>
    <row r="49" spans="1:9" ht="15" customHeight="1" x14ac:dyDescent="0.25">
      <c r="A49" s="38">
        <v>5237</v>
      </c>
      <c r="B49" s="38">
        <v>106147</v>
      </c>
      <c r="C49" s="32" t="s">
        <v>64</v>
      </c>
      <c r="D49" s="39" t="s">
        <v>88</v>
      </c>
      <c r="E49" s="40">
        <v>38979</v>
      </c>
      <c r="F49" s="38" t="s">
        <v>20</v>
      </c>
      <c r="G49" s="13"/>
      <c r="H49" s="26" t="s">
        <v>42</v>
      </c>
      <c r="I49" s="14">
        <f t="shared" si="0"/>
        <v>48</v>
      </c>
    </row>
    <row r="50" spans="1:9" ht="15" customHeight="1" x14ac:dyDescent="0.25">
      <c r="A50" s="38">
        <v>1328</v>
      </c>
      <c r="B50" s="38">
        <v>105410</v>
      </c>
      <c r="C50" s="32" t="s">
        <v>64</v>
      </c>
      <c r="D50" s="39" t="s">
        <v>80</v>
      </c>
      <c r="E50" s="40">
        <v>38868</v>
      </c>
      <c r="F50" s="38" t="s">
        <v>20</v>
      </c>
      <c r="G50" s="13"/>
      <c r="H50" s="26" t="s">
        <v>42</v>
      </c>
      <c r="I50" s="14">
        <f t="shared" si="0"/>
        <v>49</v>
      </c>
    </row>
    <row r="51" spans="1:9" ht="15" customHeight="1" x14ac:dyDescent="0.25">
      <c r="A51" s="38">
        <v>1366</v>
      </c>
      <c r="B51" s="38">
        <v>105474</v>
      </c>
      <c r="C51" s="32" t="s">
        <v>110</v>
      </c>
      <c r="D51" s="39" t="s">
        <v>82</v>
      </c>
      <c r="E51" s="40">
        <v>39473</v>
      </c>
      <c r="F51" s="38" t="s">
        <v>20</v>
      </c>
      <c r="G51" s="13"/>
      <c r="H51" s="26" t="s">
        <v>42</v>
      </c>
      <c r="I51" s="14">
        <f t="shared" si="0"/>
        <v>50</v>
      </c>
    </row>
    <row r="52" spans="1:9" ht="15" customHeight="1" x14ac:dyDescent="0.25">
      <c r="A52" s="38">
        <v>1613</v>
      </c>
      <c r="B52" s="38">
        <v>104347</v>
      </c>
      <c r="C52" s="38" t="s">
        <v>151</v>
      </c>
      <c r="D52" s="39" t="s">
        <v>75</v>
      </c>
      <c r="E52" s="40">
        <v>37603</v>
      </c>
      <c r="F52" s="38" t="s">
        <v>20</v>
      </c>
      <c r="G52" s="13"/>
      <c r="H52" s="26" t="s">
        <v>42</v>
      </c>
      <c r="I52" s="14">
        <f t="shared" si="0"/>
        <v>51</v>
      </c>
    </row>
    <row r="53" spans="1:9" ht="15" customHeight="1" x14ac:dyDescent="0.25">
      <c r="A53" s="38">
        <v>1617</v>
      </c>
      <c r="B53" s="38">
        <v>104676</v>
      </c>
      <c r="C53" s="38" t="s">
        <v>151</v>
      </c>
      <c r="D53" s="39" t="s">
        <v>84</v>
      </c>
      <c r="E53" s="40">
        <v>37552</v>
      </c>
      <c r="F53" s="38" t="s">
        <v>20</v>
      </c>
      <c r="G53" s="13"/>
      <c r="H53" s="26" t="s">
        <v>42</v>
      </c>
      <c r="I53" s="14">
        <f t="shared" si="0"/>
        <v>52</v>
      </c>
    </row>
    <row r="54" spans="1:9" ht="15" customHeight="1" x14ac:dyDescent="0.25">
      <c r="A54" s="38">
        <v>1702</v>
      </c>
      <c r="B54" s="38">
        <v>104248</v>
      </c>
      <c r="C54" s="38" t="s">
        <v>151</v>
      </c>
      <c r="D54" s="39" t="s">
        <v>86</v>
      </c>
      <c r="E54" s="40">
        <v>37959</v>
      </c>
      <c r="F54" s="38" t="s">
        <v>20</v>
      </c>
      <c r="G54" s="13"/>
      <c r="H54" s="26" t="s">
        <v>42</v>
      </c>
      <c r="I54" s="14">
        <f t="shared" si="0"/>
        <v>53</v>
      </c>
    </row>
    <row r="55" spans="1:9" ht="15" customHeight="1" x14ac:dyDescent="0.25">
      <c r="A55" s="77">
        <v>192</v>
      </c>
      <c r="B55" s="38">
        <v>104352</v>
      </c>
      <c r="C55" s="29" t="s">
        <v>115</v>
      </c>
      <c r="D55" s="39" t="s">
        <v>65</v>
      </c>
      <c r="E55" s="40">
        <v>40581</v>
      </c>
      <c r="F55" s="38" t="s">
        <v>19</v>
      </c>
      <c r="G55" s="13"/>
      <c r="H55" s="26" t="s">
        <v>42</v>
      </c>
      <c r="I55" s="14">
        <f t="shared" si="0"/>
        <v>54</v>
      </c>
    </row>
    <row r="56" spans="1:9" ht="15" customHeight="1" x14ac:dyDescent="0.25">
      <c r="A56" s="38">
        <v>203</v>
      </c>
      <c r="B56" s="38">
        <v>104963</v>
      </c>
      <c r="C56" s="32" t="s">
        <v>110</v>
      </c>
      <c r="D56" s="39" t="s">
        <v>66</v>
      </c>
      <c r="E56" s="40">
        <v>39625</v>
      </c>
      <c r="F56" s="38" t="s">
        <v>19</v>
      </c>
      <c r="G56" s="13"/>
      <c r="H56" s="26" t="s">
        <v>42</v>
      </c>
      <c r="I56" s="14">
        <f t="shared" si="0"/>
        <v>55</v>
      </c>
    </row>
    <row r="57" spans="1:9" ht="15" customHeight="1" x14ac:dyDescent="0.25">
      <c r="A57" s="77">
        <v>209</v>
      </c>
      <c r="B57" s="38">
        <v>104967</v>
      </c>
      <c r="C57" s="29" t="s">
        <v>115</v>
      </c>
      <c r="D57" s="39" t="s">
        <v>67</v>
      </c>
      <c r="E57" s="40">
        <v>40330</v>
      </c>
      <c r="F57" s="38" t="s">
        <v>19</v>
      </c>
      <c r="G57" s="13"/>
      <c r="H57" s="26" t="s">
        <v>42</v>
      </c>
      <c r="I57" s="14">
        <f t="shared" si="0"/>
        <v>56</v>
      </c>
    </row>
    <row r="58" spans="1:9" ht="15" customHeight="1" x14ac:dyDescent="0.25">
      <c r="A58" s="77">
        <v>214</v>
      </c>
      <c r="B58" s="38">
        <v>104970</v>
      </c>
      <c r="C58" s="29" t="s">
        <v>115</v>
      </c>
      <c r="D58" s="39" t="s">
        <v>68</v>
      </c>
      <c r="E58" s="40">
        <v>40244</v>
      </c>
      <c r="F58" s="38" t="s">
        <v>19</v>
      </c>
      <c r="G58" s="13"/>
      <c r="H58" s="26" t="s">
        <v>42</v>
      </c>
      <c r="I58" s="14">
        <f t="shared" si="0"/>
        <v>57</v>
      </c>
    </row>
    <row r="59" spans="1:9" ht="15" customHeight="1" x14ac:dyDescent="0.25">
      <c r="A59" s="38">
        <v>218</v>
      </c>
      <c r="B59" s="38">
        <v>104971</v>
      </c>
      <c r="C59" s="32" t="s">
        <v>110</v>
      </c>
      <c r="D59" s="39" t="s">
        <v>69</v>
      </c>
      <c r="E59" s="40">
        <v>39786</v>
      </c>
      <c r="F59" s="38" t="s">
        <v>19</v>
      </c>
      <c r="G59" s="13"/>
      <c r="H59" s="26" t="s">
        <v>42</v>
      </c>
      <c r="I59" s="14">
        <f t="shared" si="0"/>
        <v>58</v>
      </c>
    </row>
    <row r="60" spans="1:9" ht="15" customHeight="1" x14ac:dyDescent="0.25">
      <c r="A60" s="38">
        <v>471</v>
      </c>
      <c r="B60" s="38">
        <v>104348</v>
      </c>
      <c r="C60" s="32" t="s">
        <v>64</v>
      </c>
      <c r="D60" s="39" t="s">
        <v>72</v>
      </c>
      <c r="E60" s="40">
        <v>39121</v>
      </c>
      <c r="F60" s="38" t="s">
        <v>19</v>
      </c>
      <c r="G60" s="13"/>
      <c r="H60" s="26" t="s">
        <v>42</v>
      </c>
      <c r="I60" s="14">
        <f t="shared" si="0"/>
        <v>59</v>
      </c>
    </row>
    <row r="61" spans="1:9" ht="15" customHeight="1" x14ac:dyDescent="0.25">
      <c r="A61" s="38">
        <v>481</v>
      </c>
      <c r="B61" s="38">
        <v>104350</v>
      </c>
      <c r="C61" s="32" t="s">
        <v>110</v>
      </c>
      <c r="D61" s="39" t="s">
        <v>73</v>
      </c>
      <c r="E61" s="40">
        <v>39810</v>
      </c>
      <c r="F61" s="38" t="s">
        <v>19</v>
      </c>
      <c r="G61" s="13"/>
      <c r="H61" s="26" t="s">
        <v>42</v>
      </c>
      <c r="I61" s="14">
        <f t="shared" si="0"/>
        <v>60</v>
      </c>
    </row>
    <row r="62" spans="1:9" ht="15" customHeight="1" x14ac:dyDescent="0.25">
      <c r="A62" s="38">
        <v>487</v>
      </c>
      <c r="B62" s="38">
        <v>105075</v>
      </c>
      <c r="C62" s="32" t="s">
        <v>110</v>
      </c>
      <c r="D62" s="39" t="s">
        <v>74</v>
      </c>
      <c r="E62" s="40">
        <v>39735</v>
      </c>
      <c r="F62" s="38" t="s">
        <v>19</v>
      </c>
      <c r="G62" s="13"/>
      <c r="H62" s="26" t="s">
        <v>42</v>
      </c>
      <c r="I62" s="14">
        <f t="shared" si="0"/>
        <v>61</v>
      </c>
    </row>
    <row r="63" spans="1:9" ht="15" customHeight="1" x14ac:dyDescent="0.25">
      <c r="A63" s="38">
        <v>1025</v>
      </c>
      <c r="B63" s="38">
        <v>105577</v>
      </c>
      <c r="C63" s="32" t="s">
        <v>64</v>
      </c>
      <c r="D63" s="39" t="s">
        <v>77</v>
      </c>
      <c r="E63" s="40">
        <v>38877</v>
      </c>
      <c r="F63" s="38" t="s">
        <v>19</v>
      </c>
      <c r="G63" s="13"/>
      <c r="H63" s="26" t="s">
        <v>42</v>
      </c>
      <c r="I63" s="14">
        <f t="shared" si="0"/>
        <v>62</v>
      </c>
    </row>
    <row r="64" spans="1:9" ht="15" customHeight="1" x14ac:dyDescent="0.25">
      <c r="A64" s="67">
        <v>1166</v>
      </c>
      <c r="B64" s="67">
        <v>106002</v>
      </c>
      <c r="C64" s="68" t="s">
        <v>115</v>
      </c>
      <c r="D64" s="63" t="s">
        <v>78</v>
      </c>
      <c r="E64" s="70">
        <v>41229</v>
      </c>
      <c r="F64" s="67" t="s">
        <v>19</v>
      </c>
      <c r="G64" s="67"/>
      <c r="H64" s="61" t="s">
        <v>42</v>
      </c>
      <c r="I64" s="14">
        <f t="shared" si="0"/>
        <v>63</v>
      </c>
    </row>
    <row r="65" spans="1:9" ht="15" customHeight="1" x14ac:dyDescent="0.25">
      <c r="A65" s="38">
        <v>1167</v>
      </c>
      <c r="B65" s="38">
        <v>106003</v>
      </c>
      <c r="C65" s="32" t="s">
        <v>110</v>
      </c>
      <c r="D65" s="39" t="s">
        <v>79</v>
      </c>
      <c r="E65" s="40">
        <v>39631</v>
      </c>
      <c r="F65" s="38" t="s">
        <v>19</v>
      </c>
      <c r="G65" s="13"/>
      <c r="H65" s="26" t="s">
        <v>42</v>
      </c>
      <c r="I65" s="14">
        <f t="shared" si="0"/>
        <v>64</v>
      </c>
    </row>
    <row r="66" spans="1:9" ht="15" customHeight="1" x14ac:dyDescent="0.25">
      <c r="A66" s="38">
        <v>1303</v>
      </c>
      <c r="B66" s="38">
        <v>105331</v>
      </c>
      <c r="C66" s="32" t="s">
        <v>110</v>
      </c>
      <c r="D66" s="39" t="s">
        <v>91</v>
      </c>
      <c r="E66" s="40">
        <v>39757</v>
      </c>
      <c r="F66" s="38" t="s">
        <v>19</v>
      </c>
      <c r="G66" s="13"/>
      <c r="H66" s="26" t="s">
        <v>42</v>
      </c>
      <c r="I66" s="14">
        <f t="shared" si="0"/>
        <v>65</v>
      </c>
    </row>
    <row r="67" spans="1:9" ht="15" customHeight="1" x14ac:dyDescent="0.25">
      <c r="A67" s="38">
        <v>1329</v>
      </c>
      <c r="B67" s="38">
        <v>105411</v>
      </c>
      <c r="C67" s="29" t="s">
        <v>118</v>
      </c>
      <c r="D67" s="39" t="s">
        <v>81</v>
      </c>
      <c r="E67" s="40">
        <v>38431</v>
      </c>
      <c r="F67" s="38" t="s">
        <v>19</v>
      </c>
      <c r="G67" s="13"/>
      <c r="H67" s="26" t="s">
        <v>42</v>
      </c>
      <c r="I67" s="14">
        <f t="shared" si="0"/>
        <v>66</v>
      </c>
    </row>
    <row r="68" spans="1:9" ht="15" customHeight="1" x14ac:dyDescent="0.25">
      <c r="A68" s="38">
        <v>1616</v>
      </c>
      <c r="B68" s="38">
        <v>104629</v>
      </c>
      <c r="C68" s="38" t="s">
        <v>151</v>
      </c>
      <c r="D68" s="39" t="s">
        <v>83</v>
      </c>
      <c r="E68" s="40">
        <v>37602</v>
      </c>
      <c r="F68" s="38" t="s">
        <v>19</v>
      </c>
      <c r="G68" s="13"/>
      <c r="H68" s="26" t="s">
        <v>42</v>
      </c>
      <c r="I68" s="14">
        <f t="shared" ref="I68:I103" si="1">I67+1</f>
        <v>67</v>
      </c>
    </row>
    <row r="69" spans="1:9" ht="15" customHeight="1" x14ac:dyDescent="0.25">
      <c r="A69" s="38">
        <v>1701</v>
      </c>
      <c r="B69" s="38">
        <v>105578</v>
      </c>
      <c r="C69" s="38" t="s">
        <v>151</v>
      </c>
      <c r="D69" s="39" t="s">
        <v>85</v>
      </c>
      <c r="E69" s="40">
        <v>37901</v>
      </c>
      <c r="F69" s="38" t="s">
        <v>19</v>
      </c>
      <c r="G69" s="13"/>
      <c r="H69" s="26" t="s">
        <v>42</v>
      </c>
      <c r="I69" s="14">
        <f t="shared" si="1"/>
        <v>68</v>
      </c>
    </row>
    <row r="70" spans="1:9" ht="15" customHeight="1" x14ac:dyDescent="0.25">
      <c r="A70" s="38">
        <v>1703</v>
      </c>
      <c r="B70" s="38">
        <v>105076</v>
      </c>
      <c r="C70" s="38" t="s">
        <v>151</v>
      </c>
      <c r="D70" s="39" t="s">
        <v>87</v>
      </c>
      <c r="E70" s="40">
        <v>37820</v>
      </c>
      <c r="F70" s="38" t="s">
        <v>19</v>
      </c>
      <c r="G70" s="13"/>
      <c r="H70" s="26" t="s">
        <v>42</v>
      </c>
      <c r="I70" s="14">
        <f t="shared" si="1"/>
        <v>69</v>
      </c>
    </row>
    <row r="71" spans="1:9" ht="15" customHeight="1" x14ac:dyDescent="0.25">
      <c r="A71" s="67">
        <v>204</v>
      </c>
      <c r="B71" s="67">
        <v>104964</v>
      </c>
      <c r="C71" s="69" t="s">
        <v>110</v>
      </c>
      <c r="D71" s="63" t="s">
        <v>89</v>
      </c>
      <c r="E71" s="70">
        <v>39460</v>
      </c>
      <c r="F71" s="67" t="s">
        <v>19</v>
      </c>
      <c r="G71" s="67"/>
      <c r="H71" s="61" t="s">
        <v>93</v>
      </c>
      <c r="I71" s="14">
        <f t="shared" si="1"/>
        <v>70</v>
      </c>
    </row>
    <row r="72" spans="1:9" ht="15" customHeight="1" x14ac:dyDescent="0.25">
      <c r="A72" s="67">
        <v>1333</v>
      </c>
      <c r="B72" s="67">
        <v>105416</v>
      </c>
      <c r="C72" s="68" t="s">
        <v>118</v>
      </c>
      <c r="D72" s="63" t="s">
        <v>90</v>
      </c>
      <c r="E72" s="70">
        <v>38244</v>
      </c>
      <c r="F72" s="67" t="s">
        <v>19</v>
      </c>
      <c r="G72" s="67"/>
      <c r="H72" s="61" t="s">
        <v>93</v>
      </c>
      <c r="I72" s="14">
        <f t="shared" si="1"/>
        <v>71</v>
      </c>
    </row>
    <row r="73" spans="1:9" ht="15" customHeight="1" x14ac:dyDescent="0.25">
      <c r="A73" s="67"/>
      <c r="B73" s="67"/>
      <c r="C73" s="68" t="s">
        <v>118</v>
      </c>
      <c r="D73" s="63" t="s">
        <v>92</v>
      </c>
      <c r="E73" s="70">
        <v>38519</v>
      </c>
      <c r="F73" s="67" t="s">
        <v>19</v>
      </c>
      <c r="G73" s="67"/>
      <c r="H73" s="61" t="s">
        <v>93</v>
      </c>
      <c r="I73" s="14">
        <f t="shared" si="1"/>
        <v>72</v>
      </c>
    </row>
    <row r="74" spans="1:9" ht="15" customHeight="1" x14ac:dyDescent="0.25">
      <c r="A74" s="13">
        <v>5228</v>
      </c>
      <c r="B74" s="32"/>
      <c r="C74" s="32" t="s">
        <v>110</v>
      </c>
      <c r="D74" s="45" t="s">
        <v>123</v>
      </c>
      <c r="E74" s="33">
        <v>39702</v>
      </c>
      <c r="F74" s="33" t="s">
        <v>19</v>
      </c>
      <c r="G74" s="32"/>
      <c r="H74" s="15" t="s">
        <v>122</v>
      </c>
      <c r="I74" s="14">
        <f t="shared" si="1"/>
        <v>73</v>
      </c>
    </row>
    <row r="75" spans="1:9" ht="15" customHeight="1" x14ac:dyDescent="0.25">
      <c r="A75" s="13">
        <v>5229</v>
      </c>
      <c r="B75" s="32"/>
      <c r="C75" s="29" t="s">
        <v>118</v>
      </c>
      <c r="D75" s="31" t="s">
        <v>121</v>
      </c>
      <c r="E75" s="33">
        <v>38561</v>
      </c>
      <c r="F75" s="33" t="s">
        <v>19</v>
      </c>
      <c r="G75" s="32"/>
      <c r="H75" s="15" t="s">
        <v>122</v>
      </c>
      <c r="I75" s="14">
        <f t="shared" si="1"/>
        <v>74</v>
      </c>
    </row>
    <row r="76" spans="1:9" ht="15" customHeight="1" x14ac:dyDescent="0.25">
      <c r="A76" s="44">
        <v>540</v>
      </c>
      <c r="B76" s="44">
        <v>105111</v>
      </c>
      <c r="C76" s="29" t="s">
        <v>118</v>
      </c>
      <c r="D76" s="46" t="s">
        <v>136</v>
      </c>
      <c r="E76" s="47">
        <v>38659</v>
      </c>
      <c r="F76" s="44" t="s">
        <v>20</v>
      </c>
      <c r="G76" s="13"/>
      <c r="H76" s="42" t="s">
        <v>39</v>
      </c>
      <c r="I76" s="14">
        <f t="shared" si="1"/>
        <v>75</v>
      </c>
    </row>
    <row r="77" spans="1:9" s="19" customFormat="1" ht="15" customHeight="1" x14ac:dyDescent="0.25">
      <c r="A77" s="44">
        <v>232</v>
      </c>
      <c r="B77" s="44">
        <v>104836</v>
      </c>
      <c r="C77" s="32" t="s">
        <v>64</v>
      </c>
      <c r="D77" s="46" t="s">
        <v>133</v>
      </c>
      <c r="E77" s="47">
        <v>39208</v>
      </c>
      <c r="F77" s="44" t="s">
        <v>19</v>
      </c>
      <c r="G77" s="13"/>
      <c r="H77" s="42" t="s">
        <v>39</v>
      </c>
      <c r="I77" s="14">
        <f t="shared" si="1"/>
        <v>76</v>
      </c>
    </row>
    <row r="78" spans="1:9" ht="15" customHeight="1" x14ac:dyDescent="0.25">
      <c r="A78" s="67">
        <v>254</v>
      </c>
      <c r="B78" s="67">
        <v>104838</v>
      </c>
      <c r="C78" s="69" t="s">
        <v>64</v>
      </c>
      <c r="D78" s="63" t="s">
        <v>130</v>
      </c>
      <c r="E78" s="70">
        <v>39337</v>
      </c>
      <c r="F78" s="67" t="s">
        <v>19</v>
      </c>
      <c r="G78" s="67"/>
      <c r="H78" s="61" t="s">
        <v>39</v>
      </c>
      <c r="I78" s="14">
        <f t="shared" si="1"/>
        <v>77</v>
      </c>
    </row>
    <row r="79" spans="1:9" ht="15" customHeight="1" x14ac:dyDescent="0.25">
      <c r="A79" s="67">
        <v>1155</v>
      </c>
      <c r="B79" s="67">
        <v>105990</v>
      </c>
      <c r="C79" s="68" t="s">
        <v>118</v>
      </c>
      <c r="D79" s="63" t="s">
        <v>129</v>
      </c>
      <c r="E79" s="70">
        <v>38320</v>
      </c>
      <c r="F79" s="67" t="s">
        <v>19</v>
      </c>
      <c r="G79" s="67"/>
      <c r="H79" s="61" t="s">
        <v>39</v>
      </c>
      <c r="I79" s="14">
        <f t="shared" si="1"/>
        <v>78</v>
      </c>
    </row>
    <row r="80" spans="1:9" ht="15" customHeight="1" x14ac:dyDescent="0.25">
      <c r="A80" s="44">
        <v>1156</v>
      </c>
      <c r="B80" s="44">
        <v>105991</v>
      </c>
      <c r="C80" s="29" t="s">
        <v>115</v>
      </c>
      <c r="D80" s="46" t="s">
        <v>128</v>
      </c>
      <c r="E80" s="47">
        <v>40259</v>
      </c>
      <c r="F80" s="44" t="s">
        <v>19</v>
      </c>
      <c r="G80" s="13"/>
      <c r="H80" s="42" t="s">
        <v>39</v>
      </c>
      <c r="I80" s="14">
        <f t="shared" si="1"/>
        <v>79</v>
      </c>
    </row>
    <row r="81" spans="1:9" ht="15" customHeight="1" x14ac:dyDescent="0.25">
      <c r="A81" s="67">
        <v>1157</v>
      </c>
      <c r="B81" s="67">
        <v>105992</v>
      </c>
      <c r="C81" s="69" t="s">
        <v>110</v>
      </c>
      <c r="D81" s="63" t="s">
        <v>131</v>
      </c>
      <c r="E81" s="70">
        <v>39786</v>
      </c>
      <c r="F81" s="67" t="s">
        <v>19</v>
      </c>
      <c r="G81" s="67"/>
      <c r="H81" s="61" t="s">
        <v>39</v>
      </c>
      <c r="I81" s="14">
        <f t="shared" si="1"/>
        <v>80</v>
      </c>
    </row>
    <row r="82" spans="1:9" ht="15" customHeight="1" x14ac:dyDescent="0.25">
      <c r="A82" s="67">
        <v>1158</v>
      </c>
      <c r="B82" s="67">
        <v>105993</v>
      </c>
      <c r="C82" s="68" t="s">
        <v>118</v>
      </c>
      <c r="D82" s="63" t="s">
        <v>134</v>
      </c>
      <c r="E82" s="70">
        <v>38385</v>
      </c>
      <c r="F82" s="67" t="s">
        <v>19</v>
      </c>
      <c r="G82" s="67"/>
      <c r="H82" s="61" t="s">
        <v>39</v>
      </c>
      <c r="I82" s="14">
        <f t="shared" si="1"/>
        <v>81</v>
      </c>
    </row>
    <row r="83" spans="1:9" ht="15" customHeight="1" x14ac:dyDescent="0.25">
      <c r="A83" s="44">
        <v>1692</v>
      </c>
      <c r="B83" s="44">
        <v>105110</v>
      </c>
      <c r="C83" s="38" t="s">
        <v>151</v>
      </c>
      <c r="D83" s="46" t="s">
        <v>135</v>
      </c>
      <c r="E83" s="47">
        <v>37727</v>
      </c>
      <c r="F83" s="44" t="s">
        <v>19</v>
      </c>
      <c r="G83" s="13"/>
      <c r="H83" s="42" t="s">
        <v>39</v>
      </c>
      <c r="I83" s="14">
        <f t="shared" si="1"/>
        <v>82</v>
      </c>
    </row>
    <row r="84" spans="1:9" ht="15" customHeight="1" x14ac:dyDescent="0.25">
      <c r="A84" s="44">
        <v>1958</v>
      </c>
      <c r="B84" s="44">
        <v>105369</v>
      </c>
      <c r="C84" s="38" t="s">
        <v>151</v>
      </c>
      <c r="D84" s="46" t="s">
        <v>132</v>
      </c>
      <c r="E84" s="47">
        <v>37347</v>
      </c>
      <c r="F84" s="44" t="s">
        <v>19</v>
      </c>
      <c r="G84" s="13"/>
      <c r="H84" s="42" t="s">
        <v>39</v>
      </c>
      <c r="I84" s="14">
        <f t="shared" si="1"/>
        <v>83</v>
      </c>
    </row>
    <row r="85" spans="1:9" x14ac:dyDescent="0.25">
      <c r="A85" s="13">
        <v>938</v>
      </c>
      <c r="B85" s="13">
        <v>105283</v>
      </c>
      <c r="C85" s="13" t="s">
        <v>110</v>
      </c>
      <c r="D85" s="15" t="s">
        <v>164</v>
      </c>
      <c r="E85" s="56">
        <v>40117</v>
      </c>
      <c r="F85" s="13" t="s">
        <v>20</v>
      </c>
      <c r="G85" s="15"/>
      <c r="H85" s="15" t="s">
        <v>154</v>
      </c>
      <c r="I85" s="14">
        <f t="shared" si="1"/>
        <v>84</v>
      </c>
    </row>
    <row r="86" spans="1:9" ht="15.75" x14ac:dyDescent="0.25">
      <c r="A86" s="71">
        <v>1180</v>
      </c>
      <c r="B86" s="71">
        <v>106033</v>
      </c>
      <c r="C86" s="71" t="s">
        <v>64</v>
      </c>
      <c r="D86" s="62" t="s">
        <v>157</v>
      </c>
      <c r="E86" s="72">
        <v>39303</v>
      </c>
      <c r="F86" s="67" t="s">
        <v>20</v>
      </c>
      <c r="G86" s="67"/>
      <c r="H86" s="73" t="s">
        <v>154</v>
      </c>
      <c r="I86" s="14">
        <f t="shared" si="1"/>
        <v>85</v>
      </c>
    </row>
    <row r="87" spans="1:9" x14ac:dyDescent="0.25">
      <c r="A87" s="67">
        <v>1181</v>
      </c>
      <c r="B87" s="67">
        <v>106034</v>
      </c>
      <c r="C87" s="67" t="s">
        <v>118</v>
      </c>
      <c r="D87" s="61" t="s">
        <v>156</v>
      </c>
      <c r="E87" s="70">
        <v>38258</v>
      </c>
      <c r="F87" s="67" t="s">
        <v>20</v>
      </c>
      <c r="G87" s="61"/>
      <c r="H87" s="61" t="s">
        <v>154</v>
      </c>
      <c r="I87" s="14">
        <f t="shared" si="1"/>
        <v>86</v>
      </c>
    </row>
    <row r="88" spans="1:9" ht="15.75" x14ac:dyDescent="0.25">
      <c r="A88" s="71">
        <v>1182</v>
      </c>
      <c r="B88" s="71">
        <v>106035</v>
      </c>
      <c r="C88" s="71" t="s">
        <v>64</v>
      </c>
      <c r="D88" s="62" t="s">
        <v>161</v>
      </c>
      <c r="E88" s="72">
        <v>39224</v>
      </c>
      <c r="F88" s="67" t="s">
        <v>20</v>
      </c>
      <c r="G88" s="67"/>
      <c r="H88" s="73" t="s">
        <v>154</v>
      </c>
      <c r="I88" s="14">
        <f t="shared" si="1"/>
        <v>87</v>
      </c>
    </row>
    <row r="89" spans="1:9" x14ac:dyDescent="0.25">
      <c r="A89" s="67">
        <v>1232</v>
      </c>
      <c r="B89" s="67">
        <v>106120</v>
      </c>
      <c r="C89" s="67" t="s">
        <v>118</v>
      </c>
      <c r="D89" s="61" t="s">
        <v>163</v>
      </c>
      <c r="E89" s="70">
        <v>38711</v>
      </c>
      <c r="F89" s="67" t="s">
        <v>20</v>
      </c>
      <c r="G89" s="61"/>
      <c r="H89" s="61" t="s">
        <v>154</v>
      </c>
      <c r="I89" s="14">
        <f t="shared" si="1"/>
        <v>88</v>
      </c>
    </row>
    <row r="90" spans="1:9" x14ac:dyDescent="0.25">
      <c r="A90" s="57">
        <v>1332</v>
      </c>
      <c r="B90" s="57">
        <v>105414</v>
      </c>
      <c r="C90" s="57" t="s">
        <v>64</v>
      </c>
      <c r="D90" s="59" t="s">
        <v>162</v>
      </c>
      <c r="E90" s="58">
        <v>39114</v>
      </c>
      <c r="F90" s="57" t="s">
        <v>20</v>
      </c>
      <c r="G90" s="57"/>
      <c r="H90" s="59" t="s">
        <v>154</v>
      </c>
      <c r="I90" s="14">
        <f t="shared" si="1"/>
        <v>89</v>
      </c>
    </row>
    <row r="91" spans="1:9" x14ac:dyDescent="0.25">
      <c r="A91" s="13">
        <v>944</v>
      </c>
      <c r="B91" s="13">
        <v>105284</v>
      </c>
      <c r="C91" s="13" t="s">
        <v>110</v>
      </c>
      <c r="D91" s="15" t="s">
        <v>155</v>
      </c>
      <c r="E91" s="56">
        <v>40110</v>
      </c>
      <c r="F91" s="13" t="s">
        <v>19</v>
      </c>
      <c r="G91" s="15"/>
      <c r="H91" s="15" t="s">
        <v>154</v>
      </c>
      <c r="I91" s="14">
        <f t="shared" si="1"/>
        <v>90</v>
      </c>
    </row>
    <row r="92" spans="1:9" x14ac:dyDescent="0.25">
      <c r="A92" s="13">
        <v>1161</v>
      </c>
      <c r="B92" s="13">
        <v>105997</v>
      </c>
      <c r="C92" s="13" t="s">
        <v>110</v>
      </c>
      <c r="D92" s="15" t="s">
        <v>158</v>
      </c>
      <c r="E92" s="56">
        <v>39800</v>
      </c>
      <c r="F92" s="13" t="s">
        <v>19</v>
      </c>
      <c r="G92" s="15"/>
      <c r="H92" s="15" t="s">
        <v>154</v>
      </c>
      <c r="I92" s="14">
        <f t="shared" si="1"/>
        <v>91</v>
      </c>
    </row>
    <row r="93" spans="1:9" x14ac:dyDescent="0.25">
      <c r="A93" s="13">
        <v>1162</v>
      </c>
      <c r="B93" s="13">
        <v>105998</v>
      </c>
      <c r="C93" s="13" t="s">
        <v>64</v>
      </c>
      <c r="D93" s="15" t="s">
        <v>153</v>
      </c>
      <c r="E93" s="56">
        <v>39273</v>
      </c>
      <c r="F93" s="13" t="s">
        <v>19</v>
      </c>
      <c r="G93" s="15"/>
      <c r="H93" s="15" t="s">
        <v>154</v>
      </c>
      <c r="I93" s="14">
        <f t="shared" si="1"/>
        <v>92</v>
      </c>
    </row>
    <row r="94" spans="1:9" x14ac:dyDescent="0.25">
      <c r="A94" s="13">
        <v>1330</v>
      </c>
      <c r="B94" s="13">
        <v>105412</v>
      </c>
      <c r="C94" s="13" t="s">
        <v>115</v>
      </c>
      <c r="D94" s="15" t="s">
        <v>160</v>
      </c>
      <c r="E94" s="56">
        <v>40484</v>
      </c>
      <c r="F94" s="13" t="s">
        <v>19</v>
      </c>
      <c r="G94" s="15"/>
      <c r="H94" s="15" t="s">
        <v>154</v>
      </c>
      <c r="I94" s="14">
        <f t="shared" si="1"/>
        <v>93</v>
      </c>
    </row>
    <row r="95" spans="1:9" x14ac:dyDescent="0.25">
      <c r="A95" s="57">
        <v>1704</v>
      </c>
      <c r="B95" s="57">
        <v>105413</v>
      </c>
      <c r="C95" s="13" t="s">
        <v>151</v>
      </c>
      <c r="D95" s="15" t="s">
        <v>159</v>
      </c>
      <c r="E95" s="58">
        <v>37802</v>
      </c>
      <c r="F95" s="13" t="s">
        <v>19</v>
      </c>
      <c r="G95" s="13"/>
      <c r="H95" s="60" t="s">
        <v>154</v>
      </c>
      <c r="I95" s="14">
        <f t="shared" si="1"/>
        <v>94</v>
      </c>
    </row>
    <row r="96" spans="1:9" x14ac:dyDescent="0.25">
      <c r="A96" s="44">
        <v>1305</v>
      </c>
      <c r="B96" s="44">
        <v>105336</v>
      </c>
      <c r="C96" s="32" t="s">
        <v>110</v>
      </c>
      <c r="D96" s="46" t="s">
        <v>57</v>
      </c>
      <c r="E96" s="47">
        <v>39512</v>
      </c>
      <c r="F96" s="44" t="s">
        <v>20</v>
      </c>
      <c r="G96" s="13"/>
      <c r="H96" s="42" t="s">
        <v>41</v>
      </c>
      <c r="I96" s="14">
        <f t="shared" si="1"/>
        <v>95</v>
      </c>
    </row>
    <row r="97" spans="1:9" x14ac:dyDescent="0.25">
      <c r="A97" s="44">
        <v>1306</v>
      </c>
      <c r="B97" s="44">
        <v>105337</v>
      </c>
      <c r="C97" s="32" t="s">
        <v>110</v>
      </c>
      <c r="D97" s="46" t="s">
        <v>56</v>
      </c>
      <c r="E97" s="47">
        <v>40146</v>
      </c>
      <c r="F97" s="44" t="s">
        <v>20</v>
      </c>
      <c r="G97" s="13"/>
      <c r="H97" s="42" t="s">
        <v>41</v>
      </c>
      <c r="I97" s="14">
        <f t="shared" si="1"/>
        <v>96</v>
      </c>
    </row>
    <row r="98" spans="1:9" x14ac:dyDescent="0.25">
      <c r="A98" s="44">
        <v>5222</v>
      </c>
      <c r="B98" s="44"/>
      <c r="C98" s="32" t="s">
        <v>110</v>
      </c>
      <c r="D98" s="66" t="s">
        <v>165</v>
      </c>
      <c r="E98" s="47">
        <v>40173</v>
      </c>
      <c r="F98" s="44" t="s">
        <v>20</v>
      </c>
      <c r="G98" s="13"/>
      <c r="H98" s="42" t="s">
        <v>174</v>
      </c>
      <c r="I98" s="14">
        <f t="shared" si="1"/>
        <v>97</v>
      </c>
    </row>
    <row r="99" spans="1:9" x14ac:dyDescent="0.25">
      <c r="A99" s="44">
        <v>5215</v>
      </c>
      <c r="B99" s="44"/>
      <c r="C99" s="32" t="s">
        <v>64</v>
      </c>
      <c r="D99" s="66" t="s">
        <v>171</v>
      </c>
      <c r="E99" s="47">
        <v>39184</v>
      </c>
      <c r="F99" s="44"/>
      <c r="G99" s="13"/>
      <c r="H99" s="42" t="s">
        <v>170</v>
      </c>
    </row>
    <row r="100" spans="1:9" x14ac:dyDescent="0.25">
      <c r="A100" s="44">
        <v>5223</v>
      </c>
      <c r="B100" s="44"/>
      <c r="C100" s="32" t="s">
        <v>64</v>
      </c>
      <c r="D100" s="66" t="s">
        <v>166</v>
      </c>
      <c r="E100" s="47">
        <v>39330</v>
      </c>
      <c r="F100" s="44" t="s">
        <v>20</v>
      </c>
      <c r="G100" s="13"/>
      <c r="H100" s="42" t="s">
        <v>174</v>
      </c>
      <c r="I100" s="14">
        <f>I98+1</f>
        <v>98</v>
      </c>
    </row>
    <row r="101" spans="1:9" x14ac:dyDescent="0.25">
      <c r="A101" s="44">
        <v>5235</v>
      </c>
      <c r="B101" s="44"/>
      <c r="C101" s="32" t="s">
        <v>151</v>
      </c>
      <c r="D101" s="66" t="s">
        <v>167</v>
      </c>
      <c r="E101" s="47">
        <v>37674</v>
      </c>
      <c r="F101" s="44" t="s">
        <v>19</v>
      </c>
      <c r="G101" s="13"/>
      <c r="H101" s="60" t="s">
        <v>154</v>
      </c>
      <c r="I101" s="14">
        <f t="shared" si="1"/>
        <v>99</v>
      </c>
    </row>
    <row r="102" spans="1:9" x14ac:dyDescent="0.25">
      <c r="A102" s="90">
        <v>893</v>
      </c>
      <c r="B102" s="90">
        <v>103073</v>
      </c>
      <c r="C102" s="91" t="s">
        <v>64</v>
      </c>
      <c r="D102" s="65" t="s">
        <v>168</v>
      </c>
      <c r="E102" s="92">
        <v>38918</v>
      </c>
      <c r="F102" s="90" t="s">
        <v>20</v>
      </c>
      <c r="G102" s="90"/>
      <c r="H102" s="93" t="s">
        <v>173</v>
      </c>
      <c r="I102" s="14">
        <f t="shared" si="1"/>
        <v>100</v>
      </c>
    </row>
    <row r="103" spans="1:9" x14ac:dyDescent="0.25">
      <c r="A103" s="90">
        <v>5233</v>
      </c>
      <c r="B103" s="90"/>
      <c r="C103" s="91" t="s">
        <v>64</v>
      </c>
      <c r="D103" s="65" t="s">
        <v>169</v>
      </c>
      <c r="E103" s="92">
        <v>38843</v>
      </c>
      <c r="F103" s="90" t="s">
        <v>19</v>
      </c>
      <c r="G103" s="90"/>
      <c r="H103" s="93" t="s">
        <v>39</v>
      </c>
      <c r="I103" s="14">
        <f t="shared" si="1"/>
        <v>101</v>
      </c>
    </row>
    <row r="104" spans="1:9" x14ac:dyDescent="0.25">
      <c r="A104" s="44"/>
      <c r="B104" s="44"/>
      <c r="C104" s="32"/>
      <c r="D104" s="46"/>
      <c r="E104" s="47"/>
      <c r="F104" s="44"/>
      <c r="G104" s="13"/>
      <c r="H104" s="42"/>
    </row>
    <row r="105" spans="1:9" x14ac:dyDescent="0.25">
      <c r="A105" s="44"/>
      <c r="B105" s="44"/>
      <c r="C105" s="32"/>
      <c r="D105" s="46"/>
      <c r="E105" s="47"/>
      <c r="F105" s="44"/>
      <c r="G105" s="13"/>
      <c r="H105" s="42"/>
    </row>
    <row r="106" spans="1:9" x14ac:dyDescent="0.25">
      <c r="A106" s="44"/>
      <c r="B106" s="44"/>
      <c r="C106" s="32"/>
      <c r="D106" s="46"/>
      <c r="E106" s="47"/>
      <c r="F106" s="44"/>
      <c r="G106" s="13"/>
      <c r="H106" s="42"/>
    </row>
  </sheetData>
  <autoFilter ref="A1:H106">
    <sortState ref="A2:H98">
      <sortCondition ref="H2:H98"/>
      <sortCondition ref="C2:C98"/>
      <sortCondition ref="F2:F98"/>
    </sortState>
  </autoFilter>
  <sortState ref="A2:H106">
    <sortCondition ref="H2:H97"/>
    <sortCondition ref="F2:F97"/>
    <sortCondition ref="A2:A97"/>
  </sortState>
  <mergeCells count="5">
    <mergeCell ref="K27:K29"/>
    <mergeCell ref="K14:K16"/>
    <mergeCell ref="K10:K12"/>
    <mergeCell ref="K17:K19"/>
    <mergeCell ref="K22:K24"/>
  </mergeCells>
  <printOptions horizontalCentered="1"/>
  <pageMargins left="0.25" right="0.25" top="0.75" bottom="0.75" header="0.3" footer="0.3"/>
  <pageSetup paperSize="9" scale="92" firstPageNumber="0" fitToHeight="0" orientation="landscape" r:id="rId1"/>
  <rowBreaks count="1" manualBreakCount="1">
    <brk id="46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1"/>
  <sheetViews>
    <sheetView tabSelected="1" view="pageBreakPreview" topLeftCell="A93" zoomScaleNormal="100" zoomScaleSheetLayoutView="100" workbookViewId="0">
      <selection activeCell="D97" sqref="D97:F107"/>
    </sheetView>
  </sheetViews>
  <sheetFormatPr defaultColWidth="9.140625" defaultRowHeight="15.75" x14ac:dyDescent="0.25"/>
  <cols>
    <col min="1" max="1" width="5.28515625" style="8"/>
    <col min="2" max="2" width="7.7109375" style="24"/>
    <col min="3" max="3" width="7.7109375" style="8"/>
    <col min="4" max="4" width="8.42578125" style="8" bestFit="1" customWidth="1"/>
    <col min="5" max="5" width="32.42578125" style="8" customWidth="1"/>
    <col min="6" max="6" width="8.140625" style="8" bestFit="1" customWidth="1"/>
    <col min="7" max="7" width="40" style="8" bestFit="1" customWidth="1"/>
    <col min="8" max="8" width="9.140625" style="8" bestFit="1" customWidth="1"/>
    <col min="9" max="9" width="13.42578125" style="4" customWidth="1"/>
    <col min="10" max="1018" width="9" style="8"/>
    <col min="1019" max="16384" width="9.140625" style="8"/>
  </cols>
  <sheetData>
    <row r="1" spans="1:9" ht="21.95" customHeight="1" x14ac:dyDescent="0.25">
      <c r="A1" s="102" t="s">
        <v>58</v>
      </c>
      <c r="B1" s="102"/>
      <c r="C1" s="102"/>
      <c r="D1" s="102"/>
      <c r="E1" s="102"/>
      <c r="F1" s="102"/>
      <c r="G1" s="102"/>
      <c r="H1" s="102"/>
      <c r="I1" s="102"/>
    </row>
    <row r="2" spans="1:9" ht="21.95" customHeight="1" x14ac:dyDescent="0.25">
      <c r="A2" s="102" t="s">
        <v>152</v>
      </c>
      <c r="B2" s="102"/>
      <c r="C2" s="102"/>
      <c r="D2" s="102"/>
      <c r="E2" s="102"/>
      <c r="F2" s="102"/>
      <c r="G2" s="102"/>
      <c r="H2" s="102"/>
      <c r="I2" s="102"/>
    </row>
    <row r="3" spans="1:9" ht="11.25" customHeight="1" x14ac:dyDescent="0.25">
      <c r="A3" s="5"/>
      <c r="B3" s="22"/>
      <c r="C3" s="5"/>
      <c r="D3" s="5"/>
      <c r="E3" s="5"/>
      <c r="F3" s="9"/>
      <c r="I3" s="5"/>
    </row>
    <row r="4" spans="1:9" ht="18" customHeight="1" x14ac:dyDescent="0.25">
      <c r="A4" s="25" t="s">
        <v>8</v>
      </c>
      <c r="B4" s="25"/>
      <c r="C4" s="25"/>
      <c r="D4" s="25"/>
      <c r="E4" s="25"/>
      <c r="F4" s="25"/>
      <c r="G4" s="25"/>
      <c r="H4" s="25"/>
      <c r="I4" s="25"/>
    </row>
    <row r="5" spans="1:9" ht="18" customHeight="1" x14ac:dyDescent="0.25">
      <c r="A5" s="6" t="s">
        <v>9</v>
      </c>
      <c r="B5" s="23" t="s">
        <v>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6" t="s">
        <v>48</v>
      </c>
      <c r="I5" s="6" t="s">
        <v>10</v>
      </c>
    </row>
    <row r="6" spans="1:9" ht="18" customHeight="1" x14ac:dyDescent="0.25">
      <c r="A6" s="2">
        <v>1</v>
      </c>
      <c r="B6" s="38">
        <v>192</v>
      </c>
      <c r="C6" s="2">
        <f>IFERROR((VLOOKUP(B6,INSCRITOS!A:B,2,0)),"")</f>
        <v>104352</v>
      </c>
      <c r="D6" s="2" t="str">
        <f>IFERROR((VLOOKUP(B6,INSCRITOS!A:C,3,0)),"")</f>
        <v>BEN</v>
      </c>
      <c r="E6" s="7" t="str">
        <f>IFERROR((VLOOKUP(B6,INSCRITOS!A:D,4,0)),"")</f>
        <v>João Francisco Mestre</v>
      </c>
      <c r="F6" s="2" t="str">
        <f>IFERROR((VLOOKUP(B6,INSCRITOS!A:F,6,0)),"")</f>
        <v>M</v>
      </c>
      <c r="G6" s="7" t="str">
        <f>IFERROR((VLOOKUP(B6,INSCRITOS!A:H,8,0)),"")</f>
        <v>Lusitano / Frusoal</v>
      </c>
      <c r="H6" s="79">
        <v>5.4995370370370363E-3</v>
      </c>
      <c r="I6" s="3">
        <v>100</v>
      </c>
    </row>
    <row r="7" spans="1:9" ht="18" customHeight="1" x14ac:dyDescent="0.25">
      <c r="A7" s="2">
        <v>2</v>
      </c>
      <c r="B7" s="38">
        <v>209</v>
      </c>
      <c r="C7" s="2">
        <f>IFERROR((VLOOKUP(B7,INSCRITOS!A:B,2,0)),"")</f>
        <v>104967</v>
      </c>
      <c r="D7" s="2" t="str">
        <f>IFERROR((VLOOKUP(B7,INSCRITOS!A:C,3,0)),"")</f>
        <v>BEN</v>
      </c>
      <c r="E7" s="7" t="str">
        <f>IFERROR((VLOOKUP(B7,INSCRITOS!A:D,4,0)),"")</f>
        <v>Simão Viegas</v>
      </c>
      <c r="F7" s="2" t="str">
        <f>IFERROR((VLOOKUP(B7,INSCRITOS!A:F,6,0)),"")</f>
        <v>M</v>
      </c>
      <c r="G7" s="7" t="str">
        <f>IFERROR((VLOOKUP(B7,INSCRITOS!A:H,8,0)),"")</f>
        <v>Lusitano / Frusoal</v>
      </c>
      <c r="H7" s="79">
        <v>5.7226851851851848E-3</v>
      </c>
      <c r="I7" s="3">
        <f>I6-1</f>
        <v>99</v>
      </c>
    </row>
    <row r="8" spans="1:9" ht="18" customHeight="1" x14ac:dyDescent="0.25">
      <c r="A8" s="2">
        <v>3</v>
      </c>
      <c r="B8" s="38">
        <v>1330</v>
      </c>
      <c r="C8" s="2">
        <f>IFERROR((VLOOKUP(B8,INSCRITOS!A:B,2,0)),"")</f>
        <v>105412</v>
      </c>
      <c r="D8" s="2" t="str">
        <f>IFERROR((VLOOKUP(B8,INSCRITOS!A:C,3,0)),"")</f>
        <v>BEN</v>
      </c>
      <c r="E8" s="7" t="str">
        <f>IFERROR((VLOOKUP(B8,INSCRITOS!A:D,4,0)),"")</f>
        <v>Lourenço Pita Neves</v>
      </c>
      <c r="F8" s="2" t="str">
        <f>IFERROR((VLOOKUP(B8,INSCRITOS!A:F,6,0)),"")</f>
        <v>M</v>
      </c>
      <c r="G8" s="7" t="str">
        <f>IFERROR((VLOOKUP(B8,INSCRITOS!A:H,8,0)),"")</f>
        <v>PORTINADO</v>
      </c>
      <c r="H8" s="79">
        <v>6.127199074074074E-3</v>
      </c>
      <c r="I8" s="3">
        <f t="shared" ref="I8:I15" si="0">I7-1</f>
        <v>98</v>
      </c>
    </row>
    <row r="9" spans="1:9" ht="18" customHeight="1" x14ac:dyDescent="0.25">
      <c r="A9" s="2">
        <v>4</v>
      </c>
      <c r="B9" s="38">
        <v>1151</v>
      </c>
      <c r="C9" s="2">
        <f>IFERROR((VLOOKUP(B9,INSCRITOS!A:B,2,0)),"")</f>
        <v>105985</v>
      </c>
      <c r="D9" s="2" t="str">
        <f>IFERROR((VLOOKUP(B9,INSCRITOS!A:C,3,0)),"")</f>
        <v>BEN</v>
      </c>
      <c r="E9" s="7" t="str">
        <f>IFERROR((VLOOKUP(B9,INSCRITOS!A:D,4,0)),"")</f>
        <v>Gonçalo Batista Guerreiro</v>
      </c>
      <c r="F9" s="2" t="str">
        <f>IFERROR((VLOOKUP(B9,INSCRITOS!A:F,6,0)),"")</f>
        <v>M</v>
      </c>
      <c r="G9" s="7" t="str">
        <f>IFERROR((VLOOKUP(B9,INSCRITOS!A:H,8,0)),"")</f>
        <v>Fc Ferreiras</v>
      </c>
      <c r="H9" s="79">
        <v>6.2435185185185172E-3</v>
      </c>
      <c r="I9" s="3">
        <f t="shared" si="0"/>
        <v>97</v>
      </c>
    </row>
    <row r="10" spans="1:9" ht="18" customHeight="1" x14ac:dyDescent="0.25">
      <c r="A10" s="2">
        <v>5</v>
      </c>
      <c r="B10" s="38">
        <v>1156</v>
      </c>
      <c r="C10" s="2">
        <f>IFERROR((VLOOKUP(B10,INSCRITOS!A:B,2,0)),"")</f>
        <v>105991</v>
      </c>
      <c r="D10" s="2" t="str">
        <f>IFERROR((VLOOKUP(B10,INSCRITOS!A:C,3,0)),"")</f>
        <v>BEN</v>
      </c>
      <c r="E10" s="7" t="str">
        <f>IFERROR((VLOOKUP(B10,INSCRITOS!A:D,4,0)),"")</f>
        <v>Afonso Ferreira Almeida</v>
      </c>
      <c r="F10" s="2" t="str">
        <f>IFERROR((VLOOKUP(B10,INSCRITOS!A:F,6,0)),"")</f>
        <v>M</v>
      </c>
      <c r="G10" s="7" t="str">
        <f>IFERROR((VLOOKUP(B10,INSCRITOS!A:H,8,0)),"")</f>
        <v>O2 Triatlo - S´look</v>
      </c>
      <c r="H10" s="79">
        <v>6.3436342592592598E-3</v>
      </c>
      <c r="I10" s="3">
        <f t="shared" si="0"/>
        <v>96</v>
      </c>
    </row>
    <row r="11" spans="1:9" ht="18" customHeight="1" x14ac:dyDescent="0.25">
      <c r="A11" s="2">
        <v>6</v>
      </c>
      <c r="B11" s="1">
        <v>214</v>
      </c>
      <c r="C11" s="2">
        <f>IFERROR((VLOOKUP(B11,INSCRITOS!A:B,2,0)),"")</f>
        <v>104970</v>
      </c>
      <c r="D11" s="2" t="str">
        <f>IFERROR((VLOOKUP(B11,INSCRITOS!A:C,3,0)),"")</f>
        <v>BEN</v>
      </c>
      <c r="E11" s="7" t="str">
        <f>IFERROR((VLOOKUP(B11,INSCRITOS!A:D,4,0)),"")</f>
        <v>David Simonet</v>
      </c>
      <c r="F11" s="2" t="str">
        <f>IFERROR((VLOOKUP(B11,INSCRITOS!A:F,6,0)),"")</f>
        <v>M</v>
      </c>
      <c r="G11" s="7" t="str">
        <f>IFERROR((VLOOKUP(B11,INSCRITOS!A:H,8,0)),"")</f>
        <v>Lusitano / Frusoal</v>
      </c>
      <c r="H11" s="79">
        <v>6.5965277777777784E-3</v>
      </c>
      <c r="I11" s="3">
        <f t="shared" si="0"/>
        <v>95</v>
      </c>
    </row>
    <row r="12" spans="1:9" ht="18" customHeight="1" x14ac:dyDescent="0.25">
      <c r="A12" s="2">
        <v>7</v>
      </c>
      <c r="B12" s="1">
        <v>1149</v>
      </c>
      <c r="C12" s="2">
        <f>IFERROR((VLOOKUP(B12,INSCRITOS!A:B,2,0)),"")</f>
        <v>105983</v>
      </c>
      <c r="D12" s="2" t="str">
        <f>IFERROR((VLOOKUP(B12,INSCRITOS!A:C,3,0)),"")</f>
        <v>BEN</v>
      </c>
      <c r="E12" s="7" t="str">
        <f>IFERROR((VLOOKUP(B12,INSCRITOS!A:D,4,0)),"")</f>
        <v>André Rafael Martins Santos</v>
      </c>
      <c r="F12" s="2" t="str">
        <f>IFERROR((VLOOKUP(B12,INSCRITOS!A:F,6,0)),"")</f>
        <v>M</v>
      </c>
      <c r="G12" s="7" t="str">
        <f>IFERROR((VLOOKUP(B12,INSCRITOS!A:H,8,0)),"")</f>
        <v>Fc Ferreiras</v>
      </c>
      <c r="H12" s="79">
        <v>6.6048611111111108E-3</v>
      </c>
      <c r="I12" s="3">
        <f t="shared" si="0"/>
        <v>94</v>
      </c>
    </row>
    <row r="13" spans="1:9" ht="18" customHeight="1" x14ac:dyDescent="0.25">
      <c r="A13" s="2">
        <v>8</v>
      </c>
      <c r="B13" s="1">
        <v>1076</v>
      </c>
      <c r="C13" s="2">
        <f>IFERROR((VLOOKUP(B13,INSCRITOS!A:B,2,0)),"")</f>
        <v>105844</v>
      </c>
      <c r="D13" s="2" t="str">
        <f>IFERROR((VLOOKUP(B13,INSCRITOS!A:C,3,0)),"")</f>
        <v>BEN</v>
      </c>
      <c r="E13" s="7" t="str">
        <f>IFERROR((VLOOKUP(B13,INSCRITOS!A:D,4,0)),"")</f>
        <v>Santiago Almeida</v>
      </c>
      <c r="F13" s="2" t="str">
        <f>IFERROR((VLOOKUP(B13,INSCRITOS!A:F,6,0)),"")</f>
        <v>M</v>
      </c>
      <c r="G13" s="7" t="str">
        <f>IFERROR((VLOOKUP(B13,INSCRITOS!A:H,8,0)),"")</f>
        <v>Bike Clube S. Brás</v>
      </c>
      <c r="H13" s="79">
        <v>7.0415509259259259E-3</v>
      </c>
      <c r="I13" s="3">
        <f t="shared" si="0"/>
        <v>93</v>
      </c>
    </row>
    <row r="14" spans="1:9" ht="18" customHeight="1" x14ac:dyDescent="0.25">
      <c r="A14" s="2">
        <v>9</v>
      </c>
      <c r="B14" s="1">
        <v>1137</v>
      </c>
      <c r="C14" s="2">
        <f>IFERROR((VLOOKUP(B14,INSCRITOS!A:B,2,0)),"")</f>
        <v>105970</v>
      </c>
      <c r="D14" s="2" t="str">
        <f>IFERROR((VLOOKUP(B14,INSCRITOS!A:C,3,0)),"")</f>
        <v>BEN</v>
      </c>
      <c r="E14" s="7" t="str">
        <f>IFERROR((VLOOKUP(B14,INSCRITOS!A:D,4,0)),"")</f>
        <v>Henrique de Sousa Barros</v>
      </c>
      <c r="F14" s="2" t="str">
        <f>IFERROR((VLOOKUP(B14,INSCRITOS!A:F,6,0)),"")</f>
        <v>M</v>
      </c>
      <c r="G14" s="7" t="str">
        <f>IFERROR((VLOOKUP(B14,INSCRITOS!A:H,8,0)),"")</f>
        <v>CCD / INTERMARCHÉ LAGOS</v>
      </c>
      <c r="H14" s="79">
        <v>7.1613425925925933E-3</v>
      </c>
      <c r="I14" s="3">
        <f t="shared" si="0"/>
        <v>92</v>
      </c>
    </row>
    <row r="15" spans="1:9" ht="18" customHeight="1" x14ac:dyDescent="0.25">
      <c r="A15" s="2">
        <v>10</v>
      </c>
      <c r="B15" s="1">
        <v>5214</v>
      </c>
      <c r="C15" s="2" t="str">
        <f>IFERROR((VLOOKUP(B15,INSCRITOS!A:B,2,0)),"")</f>
        <v>Lic Espanha</v>
      </c>
      <c r="D15" s="2" t="str">
        <f>IFERROR((VLOOKUP(B15,INSCRITOS!A:C,3,0)),"")</f>
        <v>BEN</v>
      </c>
      <c r="E15" s="7" t="str">
        <f>IFERROR((VLOOKUP(B15,INSCRITOS!A:D,4,0)),"")</f>
        <v>Bernardo Bueno Villoslada</v>
      </c>
      <c r="F15" s="2" t="str">
        <f>IFERROR((VLOOKUP(B15,INSCRITOS!A:F,6,0)),"")</f>
        <v>M</v>
      </c>
      <c r="G15" s="7" t="str">
        <f>IFERROR((VLOOKUP(B15,INSCRITOS!A:H,8,0)),"")</f>
        <v>C.D. Triatlón Huelva</v>
      </c>
      <c r="H15" s="79">
        <v>8.4175925925925928E-3</v>
      </c>
      <c r="I15" s="3">
        <f t="shared" si="0"/>
        <v>91</v>
      </c>
    </row>
    <row r="16" spans="1:9" ht="18" customHeight="1" x14ac:dyDescent="0.25">
      <c r="A16" s="82"/>
      <c r="B16" s="83"/>
      <c r="C16" s="82"/>
      <c r="D16" s="82"/>
      <c r="E16" s="84"/>
      <c r="F16" s="82"/>
      <c r="G16" s="84"/>
      <c r="H16" s="85"/>
      <c r="I16" s="86"/>
    </row>
    <row r="17" spans="1:9" ht="18" customHeight="1" x14ac:dyDescent="0.25">
      <c r="A17" s="82"/>
      <c r="B17" s="83"/>
      <c r="C17" s="82"/>
      <c r="D17" s="82"/>
      <c r="E17" s="84"/>
      <c r="F17" s="82"/>
      <c r="G17" s="84"/>
      <c r="H17" s="85"/>
      <c r="I17" s="86"/>
    </row>
    <row r="18" spans="1:9" ht="18" customHeight="1" x14ac:dyDescent="0.25">
      <c r="A18" s="82"/>
      <c r="B18" s="83"/>
      <c r="C18" s="82"/>
      <c r="D18" s="82"/>
      <c r="E18" s="84"/>
      <c r="F18" s="82"/>
      <c r="G18" s="84"/>
      <c r="H18" s="84"/>
      <c r="I18" s="86"/>
    </row>
    <row r="19" spans="1:9" ht="18" customHeight="1" x14ac:dyDescent="0.25">
      <c r="A19" s="25" t="s">
        <v>11</v>
      </c>
      <c r="B19" s="25"/>
      <c r="C19" s="25"/>
      <c r="D19" s="25"/>
      <c r="E19" s="25"/>
      <c r="F19" s="25"/>
      <c r="G19" s="25"/>
      <c r="H19" s="25"/>
      <c r="I19" s="81"/>
    </row>
    <row r="20" spans="1:9" ht="18" customHeight="1" x14ac:dyDescent="0.25">
      <c r="A20" s="6" t="s">
        <v>9</v>
      </c>
      <c r="B20" s="23" t="s">
        <v>0</v>
      </c>
      <c r="C20" s="6" t="s">
        <v>1</v>
      </c>
      <c r="D20" s="6" t="s">
        <v>2</v>
      </c>
      <c r="E20" s="6" t="s">
        <v>3</v>
      </c>
      <c r="F20" s="6" t="s">
        <v>5</v>
      </c>
      <c r="G20" s="6" t="s">
        <v>7</v>
      </c>
      <c r="H20" s="6" t="s">
        <v>48</v>
      </c>
      <c r="I20" s="6" t="s">
        <v>10</v>
      </c>
    </row>
    <row r="21" spans="1:9" ht="18" customHeight="1" x14ac:dyDescent="0.25">
      <c r="A21" s="10">
        <v>1</v>
      </c>
      <c r="B21" s="38">
        <v>5208</v>
      </c>
      <c r="C21" s="2" t="str">
        <f>IFERROR((VLOOKUP(B21,INSCRITOS!A:B,2,0)),"")</f>
        <v>Lic Espanha</v>
      </c>
      <c r="D21" s="2" t="str">
        <f>IFERROR((VLOOKUP(B21,INSCRITOS!A:C,3,0)),"")</f>
        <v>BEN</v>
      </c>
      <c r="E21" s="7" t="str">
        <f>IFERROR((VLOOKUP(B21,INSCRITOS!A:D,4,0)),"")</f>
        <v>Claudia Lorca Gálvez</v>
      </c>
      <c r="F21" s="2" t="str">
        <f>IFERROR((VLOOKUP(B21,INSCRITOS!A:F,6,0)),"")</f>
        <v>F</v>
      </c>
      <c r="G21" s="7" t="str">
        <f>IFERROR((VLOOKUP(B21,INSCRITOS!A:H,8,0)),"")</f>
        <v>C.D. Triatlón Huelva</v>
      </c>
      <c r="H21" s="79">
        <v>5.7442129629629623E-3</v>
      </c>
      <c r="I21" s="3">
        <v>100</v>
      </c>
    </row>
    <row r="22" spans="1:9" ht="18" customHeight="1" x14ac:dyDescent="0.25">
      <c r="A22" s="10">
        <v>2</v>
      </c>
      <c r="B22" s="1">
        <v>771</v>
      </c>
      <c r="C22" s="2">
        <f>IFERROR((VLOOKUP(B22,INSCRITOS!A:B,2,0)),"")</f>
        <v>105219</v>
      </c>
      <c r="D22" s="2" t="str">
        <f>IFERROR((VLOOKUP(B22,INSCRITOS!A:C,3,0)),"")</f>
        <v>BEN</v>
      </c>
      <c r="E22" s="7" t="str">
        <f>IFERROR((VLOOKUP(B22,INSCRITOS!A:D,4,0)),"")</f>
        <v>Rita Pinto Ferraz</v>
      </c>
      <c r="F22" s="2" t="str">
        <f>IFERROR((VLOOKUP(B22,INSCRITOS!A:F,6,0)),"")</f>
        <v>F</v>
      </c>
      <c r="G22" s="7" t="str">
        <f>IFERROR((VLOOKUP(B22,INSCRITOS!A:H,8,0)),"")</f>
        <v>Centro de Ciclismo de Portimão</v>
      </c>
      <c r="H22" s="79">
        <v>6.6862268518518521E-3</v>
      </c>
      <c r="I22" s="3">
        <f t="shared" ref="I22:I23" si="1">I21-1</f>
        <v>99</v>
      </c>
    </row>
    <row r="23" spans="1:9" ht="18" customHeight="1" x14ac:dyDescent="0.25">
      <c r="A23" s="10">
        <v>3</v>
      </c>
      <c r="B23" s="1">
        <v>1148</v>
      </c>
      <c r="C23" s="2">
        <f>IFERROR((VLOOKUP(B23,INSCRITOS!A:B,2,0)),"")</f>
        <v>105982</v>
      </c>
      <c r="D23" s="2" t="str">
        <f>IFERROR((VLOOKUP(B23,INSCRITOS!A:C,3,0)),"")</f>
        <v>BEN</v>
      </c>
      <c r="E23" s="7" t="str">
        <f>IFERROR((VLOOKUP(B23,INSCRITOS!A:D,4,0)),"")</f>
        <v>Violeta Cristóvão de Sousa</v>
      </c>
      <c r="F23" s="2" t="str">
        <f>IFERROR((VLOOKUP(B23,INSCRITOS!A:F,6,0)),"")</f>
        <v>F</v>
      </c>
      <c r="G23" s="7" t="str">
        <f>IFERROR((VLOOKUP(B23,INSCRITOS!A:H,8,0)),"")</f>
        <v>Fc Ferreiras</v>
      </c>
      <c r="H23" s="79">
        <v>7.1928240740740737E-3</v>
      </c>
      <c r="I23" s="3">
        <f t="shared" si="1"/>
        <v>98</v>
      </c>
    </row>
    <row r="24" spans="1:9" ht="18" customHeight="1" x14ac:dyDescent="0.25">
      <c r="A24" s="87"/>
      <c r="B24" s="83"/>
      <c r="C24" s="82" t="str">
        <f>IFERROR((VLOOKUP(B24,INSCRITOS!A:B,2,0)),"")</f>
        <v/>
      </c>
      <c r="D24" s="82" t="str">
        <f>IFERROR((VLOOKUP(B24,INSCRITOS!A:C,3,0)),"")</f>
        <v/>
      </c>
      <c r="E24" s="84" t="str">
        <f>IFERROR((VLOOKUP(B24,INSCRITOS!A:D,4,0)),"")</f>
        <v/>
      </c>
      <c r="F24" s="82" t="str">
        <f>IFERROR((VLOOKUP(B24,INSCRITOS!A:F,6,0)),"")</f>
        <v/>
      </c>
      <c r="G24" s="84" t="str">
        <f>IFERROR((VLOOKUP(B24,INSCRITOS!A:H,8,0)),"")</f>
        <v/>
      </c>
      <c r="H24" s="88"/>
      <c r="I24" s="84"/>
    </row>
    <row r="25" spans="1:9" ht="18" customHeight="1" x14ac:dyDescent="0.25">
      <c r="A25" s="34"/>
      <c r="C25" s="4"/>
      <c r="D25" s="4"/>
      <c r="F25" s="4"/>
      <c r="H25" s="35"/>
      <c r="I25" s="8"/>
    </row>
    <row r="26" spans="1:9" ht="18" customHeight="1" x14ac:dyDescent="0.25">
      <c r="A26" s="4"/>
      <c r="C26" s="4"/>
      <c r="D26" s="4"/>
      <c r="F26" s="4"/>
      <c r="I26" s="8"/>
    </row>
    <row r="27" spans="1:9" ht="18" customHeight="1" x14ac:dyDescent="0.25">
      <c r="A27" s="25" t="s">
        <v>12</v>
      </c>
      <c r="B27" s="25"/>
      <c r="C27" s="25"/>
      <c r="D27" s="25"/>
      <c r="E27" s="25"/>
      <c r="F27" s="25"/>
      <c r="G27" s="25"/>
      <c r="H27" s="25"/>
      <c r="I27" s="3"/>
    </row>
    <row r="28" spans="1:9" ht="18" customHeight="1" x14ac:dyDescent="0.25">
      <c r="A28" s="6" t="s">
        <v>9</v>
      </c>
      <c r="B28" s="23" t="s">
        <v>0</v>
      </c>
      <c r="C28" s="6" t="s">
        <v>1</v>
      </c>
      <c r="D28" s="6" t="s">
        <v>2</v>
      </c>
      <c r="E28" s="6" t="s">
        <v>3</v>
      </c>
      <c r="F28" s="6" t="s">
        <v>5</v>
      </c>
      <c r="G28" s="6" t="s">
        <v>7</v>
      </c>
      <c r="H28" s="6" t="s">
        <v>48</v>
      </c>
      <c r="I28" s="6" t="s">
        <v>10</v>
      </c>
    </row>
    <row r="29" spans="1:9" ht="18" customHeight="1" x14ac:dyDescent="0.25">
      <c r="A29" s="2">
        <v>1</v>
      </c>
      <c r="B29" s="15">
        <v>481</v>
      </c>
      <c r="C29" s="2">
        <f>IFERROR((VLOOKUP(B29,INSCRITOS!A:B,2,0)),"")</f>
        <v>104350</v>
      </c>
      <c r="D29" s="2" t="str">
        <f>IFERROR((VLOOKUP(B29,INSCRITOS!A:C,3,0)),"")</f>
        <v>INF</v>
      </c>
      <c r="E29" s="7" t="str">
        <f>IFERROR((VLOOKUP(B29,INSCRITOS!A:D,4,0)),"")</f>
        <v>Gabriel Miravent</v>
      </c>
      <c r="F29" s="2" t="str">
        <f>IFERROR((VLOOKUP(B29,INSCRITOS!A:F,6,0)),"")</f>
        <v>M</v>
      </c>
      <c r="G29" s="7" t="str">
        <f>IFERROR((VLOOKUP(B29,INSCRITOS!A:H,8,0)),"")</f>
        <v>Lusitano / Frusoal</v>
      </c>
      <c r="H29" s="80">
        <v>8.6895833333333321E-3</v>
      </c>
      <c r="I29" s="3">
        <v>100</v>
      </c>
    </row>
    <row r="30" spans="1:9" ht="18" customHeight="1" x14ac:dyDescent="0.25">
      <c r="A30" s="2">
        <v>2</v>
      </c>
      <c r="B30" s="15">
        <v>1134</v>
      </c>
      <c r="C30" s="2">
        <f>IFERROR((VLOOKUP(B30,INSCRITOS!A:B,2,0)),"")</f>
        <v>105967</v>
      </c>
      <c r="D30" s="2" t="str">
        <f>IFERROR((VLOOKUP(B30,INSCRITOS!A:C,3,0)),"")</f>
        <v>INF</v>
      </c>
      <c r="E30" s="7" t="str">
        <f>IFERROR((VLOOKUP(B30,INSCRITOS!A:D,4,0)),"")</f>
        <v>João Manuel Soares Barreto</v>
      </c>
      <c r="F30" s="2" t="str">
        <f>IFERROR((VLOOKUP(B30,INSCRITOS!A:F,6,0)),"")</f>
        <v>M</v>
      </c>
      <c r="G30" s="7" t="str">
        <f>IFERROR((VLOOKUP(B30,INSCRITOS!A:H,8,0)),"")</f>
        <v>CCD / INTERMARCHÉ LAGOS</v>
      </c>
      <c r="H30" s="80">
        <v>8.7148148148148159E-3</v>
      </c>
      <c r="I30" s="3">
        <f>I29-1</f>
        <v>99</v>
      </c>
    </row>
    <row r="31" spans="1:9" ht="18" customHeight="1" x14ac:dyDescent="0.25">
      <c r="A31" s="2">
        <v>3</v>
      </c>
      <c r="B31" s="15">
        <v>1161</v>
      </c>
      <c r="C31" s="2">
        <f>IFERROR((VLOOKUP(B31,INSCRITOS!A:B,2,0)),"")</f>
        <v>105997</v>
      </c>
      <c r="D31" s="2" t="str">
        <f>IFERROR((VLOOKUP(B31,INSCRITOS!A:C,3,0)),"")</f>
        <v>INF</v>
      </c>
      <c r="E31" s="7" t="str">
        <f>IFERROR((VLOOKUP(B31,INSCRITOS!A:D,4,0)),"")</f>
        <v>Gonçalo Alemão</v>
      </c>
      <c r="F31" s="2" t="str">
        <f>IFERROR((VLOOKUP(B31,INSCRITOS!A:F,6,0)),"")</f>
        <v>M</v>
      </c>
      <c r="G31" s="7" t="str">
        <f>IFERROR((VLOOKUP(B31,INSCRITOS!A:H,8,0)),"")</f>
        <v>PORTINADO</v>
      </c>
      <c r="H31" s="80">
        <v>9.025231481481483E-3</v>
      </c>
      <c r="I31" s="3">
        <f t="shared" ref="I31:I39" si="2">I30-1</f>
        <v>98</v>
      </c>
    </row>
    <row r="32" spans="1:9" ht="18" customHeight="1" x14ac:dyDescent="0.25">
      <c r="A32" s="2">
        <v>4</v>
      </c>
      <c r="B32" s="15">
        <v>944</v>
      </c>
      <c r="C32" s="2">
        <f>IFERROR((VLOOKUP(B32,INSCRITOS!A:B,2,0)),"")</f>
        <v>105284</v>
      </c>
      <c r="D32" s="2" t="str">
        <f>IFERROR((VLOOKUP(B32,INSCRITOS!A:C,3,0)),"")</f>
        <v>INF</v>
      </c>
      <c r="E32" s="7" t="str">
        <f>IFERROR((VLOOKUP(B32,INSCRITOS!A:D,4,0)),"")</f>
        <v>Afonso Rochate</v>
      </c>
      <c r="F32" s="2" t="str">
        <f>IFERROR((VLOOKUP(B32,INSCRITOS!A:F,6,0)),"")</f>
        <v>M</v>
      </c>
      <c r="G32" s="7" t="str">
        <f>IFERROR((VLOOKUP(B32,INSCRITOS!A:H,8,0)),"")</f>
        <v>PORTINADO</v>
      </c>
      <c r="H32" s="80">
        <v>9.350578703703703E-3</v>
      </c>
      <c r="I32" s="3">
        <f t="shared" si="2"/>
        <v>97</v>
      </c>
    </row>
    <row r="33" spans="1:9" ht="18" customHeight="1" x14ac:dyDescent="0.25">
      <c r="A33" s="2">
        <v>5</v>
      </c>
      <c r="B33" s="15">
        <v>218</v>
      </c>
      <c r="C33" s="2">
        <f>IFERROR((VLOOKUP(B33,INSCRITOS!A:B,2,0)),"")</f>
        <v>104971</v>
      </c>
      <c r="D33" s="2" t="str">
        <f>IFERROR((VLOOKUP(B33,INSCRITOS!A:C,3,0)),"")</f>
        <v>INF</v>
      </c>
      <c r="E33" s="7" t="str">
        <f>IFERROR((VLOOKUP(B33,INSCRITOS!A:D,4,0)),"")</f>
        <v>João Nuno Martins</v>
      </c>
      <c r="F33" s="2" t="str">
        <f>IFERROR((VLOOKUP(B33,INSCRITOS!A:F,6,0)),"")</f>
        <v>M</v>
      </c>
      <c r="G33" s="7" t="str">
        <f>IFERROR((VLOOKUP(B33,INSCRITOS!A:H,8,0)),"")</f>
        <v>Lusitano / Frusoal</v>
      </c>
      <c r="H33" s="80">
        <v>9.5978009259259246E-3</v>
      </c>
      <c r="I33" s="3">
        <f t="shared" si="2"/>
        <v>96</v>
      </c>
    </row>
    <row r="34" spans="1:9" ht="18" customHeight="1" x14ac:dyDescent="0.25">
      <c r="A34" s="2">
        <v>6</v>
      </c>
      <c r="B34" s="15">
        <v>5228</v>
      </c>
      <c r="C34" s="2">
        <f>IFERROR((VLOOKUP(B34,INSCRITOS!A:B,2,0)),"")</f>
        <v>0</v>
      </c>
      <c r="D34" s="2" t="str">
        <f>IFERROR((VLOOKUP(B34,INSCRITOS!A:C,3,0)),"")</f>
        <v>INF</v>
      </c>
      <c r="E34" s="7" t="str">
        <f>IFERROR((VLOOKUP(B34,INSCRITOS!A:D,4,0)),"")</f>
        <v>Diogo Correia</v>
      </c>
      <c r="F34" s="2" t="str">
        <f>IFERROR((VLOOKUP(B34,INSCRITOS!A:F,6,0)),"")</f>
        <v>M</v>
      </c>
      <c r="G34" s="7" t="str">
        <f>IFERROR((VLOOKUP(B34,INSCRITOS!A:H,8,0)),"")</f>
        <v>Não Federado</v>
      </c>
      <c r="H34" s="80">
        <v>9.6415509259259267E-3</v>
      </c>
      <c r="I34" s="3"/>
    </row>
    <row r="35" spans="1:9" ht="18" customHeight="1" x14ac:dyDescent="0.25">
      <c r="A35" s="2">
        <v>7</v>
      </c>
      <c r="B35" s="15">
        <v>1023</v>
      </c>
      <c r="C35" s="2">
        <f>IFERROR((VLOOKUP(B35,INSCRITOS!A:B,2,0)),"")</f>
        <v>105634</v>
      </c>
      <c r="D35" s="2" t="str">
        <f>IFERROR((VLOOKUP(B35,INSCRITOS!A:C,3,0)),"")</f>
        <v>INF</v>
      </c>
      <c r="E35" s="7" t="str">
        <f>IFERROR((VLOOKUP(B35,INSCRITOS!A:D,4,0)),"")</f>
        <v>Simão Silva Guerreiro</v>
      </c>
      <c r="F35" s="2" t="str">
        <f>IFERROR((VLOOKUP(B35,INSCRITOS!A:F,6,0)),"")</f>
        <v>M</v>
      </c>
      <c r="G35" s="7" t="str">
        <f>IFERROR((VLOOKUP(B35,INSCRITOS!A:H,8,0)),"")</f>
        <v>Centro de Ciclismo de Portimão</v>
      </c>
      <c r="H35" s="80">
        <v>9.9379629629629627E-3</v>
      </c>
      <c r="I35" s="3">
        <v>95</v>
      </c>
    </row>
    <row r="36" spans="1:9" ht="18" customHeight="1" x14ac:dyDescent="0.25">
      <c r="A36" s="2">
        <v>8</v>
      </c>
      <c r="B36" s="15">
        <v>203</v>
      </c>
      <c r="C36" s="2">
        <f>IFERROR((VLOOKUP(B36,INSCRITOS!A:B,2,0)),"")</f>
        <v>104963</v>
      </c>
      <c r="D36" s="2" t="str">
        <f>IFERROR((VLOOKUP(B36,INSCRITOS!A:C,3,0)),"")</f>
        <v>INF</v>
      </c>
      <c r="E36" s="7" t="str">
        <f>IFERROR((VLOOKUP(B36,INSCRITOS!A:D,4,0)),"")</f>
        <v>Martim Viegas</v>
      </c>
      <c r="F36" s="2" t="str">
        <f>IFERROR((VLOOKUP(B36,INSCRITOS!A:F,6,0)),"")</f>
        <v>M</v>
      </c>
      <c r="G36" s="7" t="str">
        <f>IFERROR((VLOOKUP(B36,INSCRITOS!A:H,8,0)),"")</f>
        <v>Lusitano / Frusoal</v>
      </c>
      <c r="H36" s="80">
        <v>1.0114004629629631E-2</v>
      </c>
      <c r="I36" s="3">
        <f t="shared" si="2"/>
        <v>94</v>
      </c>
    </row>
    <row r="37" spans="1:9" ht="18" customHeight="1" x14ac:dyDescent="0.25">
      <c r="A37" s="2">
        <v>9</v>
      </c>
      <c r="B37" s="15">
        <v>487</v>
      </c>
      <c r="C37" s="2">
        <f>IFERROR((VLOOKUP(B37,INSCRITOS!A:B,2,0)),"")</f>
        <v>105075</v>
      </c>
      <c r="D37" s="2" t="str">
        <f>IFERROR((VLOOKUP(B37,INSCRITOS!A:C,3,0)),"")</f>
        <v>INF</v>
      </c>
      <c r="E37" s="7" t="str">
        <f>IFERROR((VLOOKUP(B37,INSCRITOS!A:D,4,0)),"")</f>
        <v>Henrique Vairinhos</v>
      </c>
      <c r="F37" s="2" t="str">
        <f>IFERROR((VLOOKUP(B37,INSCRITOS!A:F,6,0)),"")</f>
        <v>M</v>
      </c>
      <c r="G37" s="7" t="str">
        <f>IFERROR((VLOOKUP(B37,INSCRITOS!A:H,8,0)),"")</f>
        <v>Lusitano / Frusoal</v>
      </c>
      <c r="H37" s="80">
        <v>1.1603009259259257E-2</v>
      </c>
      <c r="I37" s="3">
        <v>93</v>
      </c>
    </row>
    <row r="38" spans="1:9" ht="18" customHeight="1" x14ac:dyDescent="0.25">
      <c r="A38" s="2">
        <v>10</v>
      </c>
      <c r="B38" s="15">
        <v>5240</v>
      </c>
      <c r="C38" s="2">
        <f>IFERROR((VLOOKUP(B38,INSCRITOS!A:B,2,0)),"")</f>
        <v>105984</v>
      </c>
      <c r="D38" s="2" t="str">
        <f>IFERROR((VLOOKUP(B38,INSCRITOS!A:C,3,0)),"")</f>
        <v>INF</v>
      </c>
      <c r="E38" s="7" t="str">
        <f>IFERROR((VLOOKUP(B38,INSCRITOS!A:D,4,0)),"")</f>
        <v>Francisco Soares Bacalhau</v>
      </c>
      <c r="F38" s="2" t="str">
        <f>IFERROR((VLOOKUP(B38,INSCRITOS!A:F,6,0)),"")</f>
        <v>M</v>
      </c>
      <c r="G38" s="7" t="str">
        <f>IFERROR((VLOOKUP(B38,INSCRITOS!A:H,8,0)),"")</f>
        <v>Fc Ferreiras</v>
      </c>
      <c r="H38" s="80">
        <v>1.2020949074074075E-2</v>
      </c>
      <c r="I38" s="3">
        <f t="shared" si="2"/>
        <v>92</v>
      </c>
    </row>
    <row r="39" spans="1:9" ht="18" customHeight="1" x14ac:dyDescent="0.25">
      <c r="A39" s="2">
        <v>11</v>
      </c>
      <c r="B39" s="15">
        <v>1303</v>
      </c>
      <c r="C39" s="2">
        <f>IFERROR((VLOOKUP(B39,INSCRITOS!A:B,2,0)),"")</f>
        <v>105331</v>
      </c>
      <c r="D39" s="2" t="str">
        <f>IFERROR((VLOOKUP(B39,INSCRITOS!A:C,3,0)),"")</f>
        <v>INF</v>
      </c>
      <c r="E39" s="7" t="str">
        <f>IFERROR((VLOOKUP(B39,INSCRITOS!A:D,4,0)),"")</f>
        <v>Francisco Veia</v>
      </c>
      <c r="F39" s="2" t="str">
        <f>IFERROR((VLOOKUP(B39,INSCRITOS!A:F,6,0)),"")</f>
        <v>M</v>
      </c>
      <c r="G39" s="7" t="str">
        <f>IFERROR((VLOOKUP(B39,INSCRITOS!A:H,8,0)),"")</f>
        <v>Lusitano / Frusoal</v>
      </c>
      <c r="H39" s="80">
        <v>1.2966203703703704E-2</v>
      </c>
      <c r="I39" s="3">
        <f t="shared" si="2"/>
        <v>91</v>
      </c>
    </row>
    <row r="40" spans="1:9" ht="18" customHeight="1" x14ac:dyDescent="0.25">
      <c r="A40" s="2"/>
      <c r="B40" s="15">
        <v>1167</v>
      </c>
      <c r="C40" s="2">
        <f>IFERROR((VLOOKUP(B40,INSCRITOS!A:B,2,0)),"")</f>
        <v>106003</v>
      </c>
      <c r="D40" s="2" t="str">
        <f>IFERROR((VLOOKUP(B40,INSCRITOS!A:C,3,0)),"")</f>
        <v>INF</v>
      </c>
      <c r="E40" s="7" t="str">
        <f>IFERROR((VLOOKUP(B40,INSCRITOS!A:D,4,0)),"")</f>
        <v>Bernardo Pereira</v>
      </c>
      <c r="F40" s="2" t="str">
        <f>IFERROR((VLOOKUP(B40,INSCRITOS!A:F,6,0)),"")</f>
        <v>M</v>
      </c>
      <c r="G40" s="7" t="str">
        <f>IFERROR((VLOOKUP(B40,INSCRITOS!A:H,8,0)),"")</f>
        <v>Lusitano / Frusoal</v>
      </c>
      <c r="H40" s="80"/>
      <c r="I40" s="95" t="s">
        <v>172</v>
      </c>
    </row>
    <row r="41" spans="1:9" ht="18" customHeight="1" x14ac:dyDescent="0.25">
      <c r="A41" s="4"/>
      <c r="C41" s="4"/>
      <c r="D41" s="4"/>
      <c r="F41" s="4"/>
      <c r="I41" s="11"/>
    </row>
    <row r="42" spans="1:9" ht="18" customHeight="1" x14ac:dyDescent="0.25">
      <c r="A42" s="25" t="s">
        <v>13</v>
      </c>
      <c r="B42" s="25"/>
      <c r="C42" s="25"/>
      <c r="D42" s="25"/>
      <c r="E42" s="25"/>
      <c r="F42" s="25"/>
      <c r="G42" s="25"/>
      <c r="H42" s="25"/>
      <c r="I42" s="25"/>
    </row>
    <row r="43" spans="1:9" ht="18" customHeight="1" x14ac:dyDescent="0.25">
      <c r="A43" s="6" t="s">
        <v>9</v>
      </c>
      <c r="B43" s="23" t="s">
        <v>0</v>
      </c>
      <c r="C43" s="6" t="s">
        <v>1</v>
      </c>
      <c r="D43" s="6" t="s">
        <v>2</v>
      </c>
      <c r="E43" s="6" t="s">
        <v>3</v>
      </c>
      <c r="F43" s="6" t="s">
        <v>5</v>
      </c>
      <c r="G43" s="6" t="s">
        <v>7</v>
      </c>
      <c r="H43" s="6" t="s">
        <v>48</v>
      </c>
      <c r="I43" s="6" t="s">
        <v>10</v>
      </c>
    </row>
    <row r="44" spans="1:9" ht="18" customHeight="1" x14ac:dyDescent="0.25">
      <c r="A44" s="2">
        <v>1</v>
      </c>
      <c r="B44" s="1">
        <v>72</v>
      </c>
      <c r="C44" s="2">
        <f>IFERROR((VLOOKUP(B44,INSCRITOS!A:B,2,0)),"")</f>
        <v>105002</v>
      </c>
      <c r="D44" s="2" t="str">
        <f>IFERROR((VLOOKUP(B44,INSCRITOS!A:C,3,0)),"")</f>
        <v>INF</v>
      </c>
      <c r="E44" s="7" t="str">
        <f>IFERROR((VLOOKUP(B44,INSCRITOS!A:D,4,0)),"")</f>
        <v>Bárbara Coelho</v>
      </c>
      <c r="F44" s="2" t="str">
        <f>IFERROR((VLOOKUP(B44,INSCRITOS!A:F,6,0)),"")</f>
        <v>F</v>
      </c>
      <c r="G44" s="7" t="str">
        <f>IFERROR((VLOOKUP(B44,INSCRITOS!A:H,8,0)),"")</f>
        <v>Bike Clube S. Brás</v>
      </c>
      <c r="H44" s="80">
        <v>9.5081018518518527E-3</v>
      </c>
      <c r="I44" s="3">
        <v>100</v>
      </c>
    </row>
    <row r="45" spans="1:9" ht="18" customHeight="1" x14ac:dyDescent="0.25">
      <c r="A45" s="2">
        <v>2</v>
      </c>
      <c r="B45" s="1">
        <v>1366</v>
      </c>
      <c r="C45" s="2">
        <f>IFERROR((VLOOKUP(B45,INSCRITOS!A:B,2,0)),"")</f>
        <v>105474</v>
      </c>
      <c r="D45" s="2" t="str">
        <f>IFERROR((VLOOKUP(B45,INSCRITOS!A:C,3,0)),"")</f>
        <v>INF</v>
      </c>
      <c r="E45" s="7" t="str">
        <f>IFERROR((VLOOKUP(B45,INSCRITOS!A:D,4,0)),"")</f>
        <v>Patrícia Gomes</v>
      </c>
      <c r="F45" s="2" t="str">
        <f>IFERROR((VLOOKUP(B45,INSCRITOS!A:F,6,0)),"")</f>
        <v>F</v>
      </c>
      <c r="G45" s="7" t="str">
        <f>IFERROR((VLOOKUP(B45,INSCRITOS!A:H,8,0)),"")</f>
        <v>Lusitano / Frusoal</v>
      </c>
      <c r="H45" s="80">
        <v>9.6766203703703701E-3</v>
      </c>
      <c r="I45" s="3">
        <f>I44-1</f>
        <v>99</v>
      </c>
    </row>
    <row r="46" spans="1:9" ht="18" customHeight="1" x14ac:dyDescent="0.25">
      <c r="A46" s="2">
        <v>3</v>
      </c>
      <c r="B46" s="1">
        <v>938</v>
      </c>
      <c r="C46" s="2">
        <f>IFERROR((VLOOKUP(B46,INSCRITOS!A:B,2,0)),"")</f>
        <v>105283</v>
      </c>
      <c r="D46" s="2" t="str">
        <f>IFERROR((VLOOKUP(B46,INSCRITOS!A:C,3,0)),"")</f>
        <v>INF</v>
      </c>
      <c r="E46" s="7" t="str">
        <f>IFERROR((VLOOKUP(B46,INSCRITOS!A:D,4,0)),"")</f>
        <v>Vitoria Gonçalves Pita</v>
      </c>
      <c r="F46" s="2" t="str">
        <f>IFERROR((VLOOKUP(B46,INSCRITOS!A:F,6,0)),"")</f>
        <v>F</v>
      </c>
      <c r="G46" s="7" t="str">
        <f>IFERROR((VLOOKUP(B46,INSCRITOS!A:H,8,0)),"")</f>
        <v>PORTINADO</v>
      </c>
      <c r="H46" s="80">
        <v>1.0218171296296296E-2</v>
      </c>
      <c r="I46" s="3">
        <f t="shared" ref="I46:I49" si="3">I45-1</f>
        <v>98</v>
      </c>
    </row>
    <row r="47" spans="1:9" ht="18" customHeight="1" x14ac:dyDescent="0.25">
      <c r="A47" s="2">
        <v>4</v>
      </c>
      <c r="B47" s="1">
        <v>5204</v>
      </c>
      <c r="C47" s="2" t="str">
        <f>IFERROR((VLOOKUP(B47,INSCRITOS!A:B,2,0)),"")</f>
        <v>Lic Espanha</v>
      </c>
      <c r="D47" s="2" t="str">
        <f>IFERROR((VLOOKUP(B47,INSCRITOS!A:C,3,0)),"")</f>
        <v>INF</v>
      </c>
      <c r="E47" s="7" t="str">
        <f>IFERROR((VLOOKUP(B47,INSCRITOS!A:D,4,0)),"")</f>
        <v>Martina Ortiz Bravo</v>
      </c>
      <c r="F47" s="2" t="str">
        <f>IFERROR((VLOOKUP(B47,INSCRITOS!A:F,6,0)),"")</f>
        <v>F</v>
      </c>
      <c r="G47" s="7" t="str">
        <f>IFERROR((VLOOKUP(B47,INSCRITOS!A:H,8,0)),"")</f>
        <v>C.D. Triatlón Huelva</v>
      </c>
      <c r="H47" s="80">
        <v>1.0531944444444446E-2</v>
      </c>
      <c r="I47" s="3">
        <f t="shared" si="3"/>
        <v>97</v>
      </c>
    </row>
    <row r="48" spans="1:9" ht="18" customHeight="1" x14ac:dyDescent="0.25">
      <c r="A48" s="2">
        <v>5</v>
      </c>
      <c r="B48" s="1">
        <v>1305</v>
      </c>
      <c r="C48" s="2">
        <f>IFERROR((VLOOKUP(B48,INSCRITOS!A:B,2,0)),"")</f>
        <v>105336</v>
      </c>
      <c r="D48" s="2" t="str">
        <f>IFERROR((VLOOKUP(B48,INSCRITOS!A:C,3,0)),"")</f>
        <v>INF</v>
      </c>
      <c r="E48" s="7" t="str">
        <f>IFERROR((VLOOKUP(B48,INSCRITOS!A:D,4,0)),"")</f>
        <v>Leonor Soares Lima Cabrita</v>
      </c>
      <c r="F48" s="2" t="str">
        <f>IFERROR((VLOOKUP(B48,INSCRITOS!A:F,6,0)),"")</f>
        <v>F</v>
      </c>
      <c r="G48" s="7" t="str">
        <f>IFERROR((VLOOKUP(B48,INSCRITOS!A:H,8,0)),"")</f>
        <v>Triatlo de Faro</v>
      </c>
      <c r="H48" s="80">
        <v>1.3003819444444445E-2</v>
      </c>
      <c r="I48" s="3">
        <f t="shared" si="3"/>
        <v>96</v>
      </c>
    </row>
    <row r="49" spans="1:9" ht="18" customHeight="1" x14ac:dyDescent="0.25">
      <c r="A49" s="2">
        <v>6</v>
      </c>
      <c r="B49" s="1">
        <v>1306</v>
      </c>
      <c r="C49" s="2">
        <f>IFERROR((VLOOKUP(B49,INSCRITOS!A:B,2,0)),"")</f>
        <v>105337</v>
      </c>
      <c r="D49" s="2" t="str">
        <f>IFERROR((VLOOKUP(B49,INSCRITOS!A:C,3,0)),"")</f>
        <v>INF</v>
      </c>
      <c r="E49" s="7" t="str">
        <f>IFERROR((VLOOKUP(B49,INSCRITOS!A:D,4,0)),"")</f>
        <v>Helena Soares Lima Cabrita</v>
      </c>
      <c r="F49" s="2" t="str">
        <f>IFERROR((VLOOKUP(B49,INSCRITOS!A:F,6,0)),"")</f>
        <v>F</v>
      </c>
      <c r="G49" s="7" t="str">
        <f>IFERROR((VLOOKUP(B49,INSCRITOS!A:H,8,0)),"")</f>
        <v>Triatlo de Faro</v>
      </c>
      <c r="H49" s="80">
        <v>1.3545254629629631E-2</v>
      </c>
      <c r="I49" s="3">
        <f t="shared" si="3"/>
        <v>95</v>
      </c>
    </row>
    <row r="50" spans="1:9" ht="18" customHeight="1" x14ac:dyDescent="0.25">
      <c r="A50" s="2">
        <v>7</v>
      </c>
      <c r="B50" s="1">
        <v>5222</v>
      </c>
      <c r="C50" s="2">
        <f>IFERROR((VLOOKUP(B50,INSCRITOS!A:B,2,0)),"")</f>
        <v>0</v>
      </c>
      <c r="D50" s="2" t="str">
        <f>IFERROR((VLOOKUP(B50,INSCRITOS!A:C,3,0)),"")</f>
        <v>INF</v>
      </c>
      <c r="E50" s="7" t="str">
        <f>IFERROR((VLOOKUP(B50,INSCRITOS!A:D,4,0)),"")</f>
        <v>Sofia Castelo Branco</v>
      </c>
      <c r="F50" s="2" t="str">
        <f>IFERROR((VLOOKUP(B50,INSCRITOS!A:F,6,0)),"")</f>
        <v>F</v>
      </c>
      <c r="G50" s="7" t="str">
        <f>IFERROR((VLOOKUP(B50,INSCRITOS!A:H,8,0)),"")</f>
        <v>Triatlo de Faro/ Não Federado</v>
      </c>
      <c r="H50" s="80">
        <v>1.355E-2</v>
      </c>
      <c r="I50" s="3"/>
    </row>
    <row r="51" spans="1:9" ht="18" customHeight="1" x14ac:dyDescent="0.25"/>
    <row r="52" spans="1:9" ht="18" customHeight="1" x14ac:dyDescent="0.25">
      <c r="A52" s="25" t="s">
        <v>14</v>
      </c>
      <c r="B52" s="25"/>
      <c r="C52" s="25"/>
      <c r="D52" s="25"/>
      <c r="E52" s="25"/>
      <c r="F52" s="25"/>
      <c r="G52" s="25"/>
      <c r="H52" s="25"/>
      <c r="I52" s="25"/>
    </row>
    <row r="53" spans="1:9" ht="18" customHeight="1" x14ac:dyDescent="0.25">
      <c r="A53" s="6" t="s">
        <v>9</v>
      </c>
      <c r="B53" s="23" t="s">
        <v>0</v>
      </c>
      <c r="C53" s="6" t="s">
        <v>1</v>
      </c>
      <c r="D53" s="6" t="s">
        <v>2</v>
      </c>
      <c r="E53" s="6" t="s">
        <v>3</v>
      </c>
      <c r="F53" s="6" t="s">
        <v>5</v>
      </c>
      <c r="G53" s="6" t="s">
        <v>7</v>
      </c>
      <c r="H53" s="6" t="s">
        <v>48</v>
      </c>
      <c r="I53" s="6" t="s">
        <v>10</v>
      </c>
    </row>
    <row r="54" spans="1:9" ht="18" customHeight="1" x14ac:dyDescent="0.25">
      <c r="A54" s="2">
        <v>1</v>
      </c>
      <c r="B54" s="1">
        <v>70</v>
      </c>
      <c r="C54" s="2">
        <f>IFERROR((VLOOKUP(B54,INSCRITOS!A:B,2,0)),"")</f>
        <v>105000</v>
      </c>
      <c r="D54" s="2" t="s">
        <v>64</v>
      </c>
      <c r="E54" s="7" t="str">
        <f>IFERROR((VLOOKUP(B54,INSCRITOS!A:D,4,0)),"")</f>
        <v>Francisco Silva</v>
      </c>
      <c r="F54" s="2" t="str">
        <f>IFERROR((VLOOKUP(B54,INSCRITOS!A:F,6,0)),"")</f>
        <v>M</v>
      </c>
      <c r="G54" s="7" t="str">
        <f>IFERROR((VLOOKUP(B54,INSCRITOS!A:H,8,0)),"")</f>
        <v>Bike Clube S. Brás</v>
      </c>
      <c r="H54" s="80">
        <v>1.4079861111111111E-2</v>
      </c>
      <c r="I54" s="3">
        <v>100</v>
      </c>
    </row>
    <row r="55" spans="1:9" ht="18" customHeight="1" x14ac:dyDescent="0.25">
      <c r="A55" s="2">
        <v>2</v>
      </c>
      <c r="B55" s="1">
        <v>5216</v>
      </c>
      <c r="C55" s="2">
        <f>IFERROR((VLOOKUP(B55,INSCRITOS!A:B,2,0)),"")</f>
        <v>0</v>
      </c>
      <c r="D55" s="2" t="str">
        <f>IFERROR((VLOOKUP(B55,INSCRITOS!A:C,3,0)),"")</f>
        <v>INI</v>
      </c>
      <c r="E55" s="7" t="str">
        <f>IFERROR((VLOOKUP(B55,INSCRITOS!A:D,4,0)),"")</f>
        <v>José Chanan</v>
      </c>
      <c r="F55" s="2" t="str">
        <f>IFERROR((VLOOKUP(B55,INSCRITOS!A:F,6,0)),"")</f>
        <v>M</v>
      </c>
      <c r="G55" s="7" t="str">
        <f>IFERROR((VLOOKUP(B55,INSCRITOS!A:H,8,0)),"")</f>
        <v>CCD / INTERMARCHÉ LAGOS/ Não Federado</v>
      </c>
      <c r="H55" s="80">
        <v>1.8454050925925926E-2</v>
      </c>
      <c r="I55" s="3"/>
    </row>
    <row r="56" spans="1:9" ht="18" customHeight="1" x14ac:dyDescent="0.25">
      <c r="A56" s="2">
        <v>3</v>
      </c>
      <c r="B56" s="1">
        <v>5234</v>
      </c>
      <c r="C56" s="2">
        <f>IFERROR((VLOOKUP(B56,INSCRITOS!A:B,2,0)),"")</f>
        <v>106032</v>
      </c>
      <c r="D56" s="2" t="str">
        <f>IFERROR((VLOOKUP(B56,INSCRITOS!A:C,3,0)),"")</f>
        <v>INI</v>
      </c>
      <c r="E56" s="7" t="str">
        <f>IFERROR((VLOOKUP(B56,INSCRITOS!A:D,4,0)),"")</f>
        <v>Tiago Martins Arantes</v>
      </c>
      <c r="F56" s="2" t="str">
        <f>IFERROR((VLOOKUP(B56,INSCRITOS!A:F,6,0)),"")</f>
        <v>M</v>
      </c>
      <c r="G56" s="7" t="str">
        <f>IFERROR((VLOOKUP(B56,INSCRITOS!A:H,8,0)),"")</f>
        <v>CCD / INTERMARCHÉ LAGOS</v>
      </c>
      <c r="H56" s="80">
        <v>1.8545370370370368E-2</v>
      </c>
      <c r="I56" s="3">
        <v>99</v>
      </c>
    </row>
    <row r="57" spans="1:9" ht="18" customHeight="1" x14ac:dyDescent="0.25">
      <c r="A57" s="2">
        <v>4</v>
      </c>
      <c r="B57" s="1">
        <v>5231</v>
      </c>
      <c r="C57" s="2">
        <f>IFERROR((VLOOKUP(B57,INSCRITOS!A:B,2,0)),"")</f>
        <v>104642</v>
      </c>
      <c r="D57" s="2" t="str">
        <f>IFERROR((VLOOKUP(B57,INSCRITOS!A:C,3,0)),"")</f>
        <v>INI</v>
      </c>
      <c r="E57" s="7" t="str">
        <f>IFERROR((VLOOKUP(B57,INSCRITOS!A:D,4,0)),"")</f>
        <v>Diego Leando Lange</v>
      </c>
      <c r="F57" s="2" t="str">
        <f>IFERROR((VLOOKUP(B57,INSCRITOS!A:F,6,0)),"")</f>
        <v>M</v>
      </c>
      <c r="G57" s="7" t="str">
        <f>IFERROR((VLOOKUP(B57,INSCRITOS!A:H,8,0)),"")</f>
        <v>CCD / INTERMARCHÉ LAGOS</v>
      </c>
      <c r="H57" s="80">
        <v>1.8605324074074076E-2</v>
      </c>
      <c r="I57" s="3">
        <f t="shared" ref="I57:I68" si="4">I56-1</f>
        <v>98</v>
      </c>
    </row>
    <row r="58" spans="1:9" ht="18" customHeight="1" x14ac:dyDescent="0.25">
      <c r="A58" s="2">
        <v>5</v>
      </c>
      <c r="B58" s="1">
        <v>5218</v>
      </c>
      <c r="C58" s="2">
        <f>IFERROR((VLOOKUP(B58,INSCRITOS!A:B,2,0)),"")</f>
        <v>0</v>
      </c>
      <c r="D58" s="2" t="str">
        <f>IFERROR((VLOOKUP(B58,INSCRITOS!A:C,3,0)),"")</f>
        <v>INI</v>
      </c>
      <c r="E58" s="7" t="str">
        <f>IFERROR((VLOOKUP(B58,INSCRITOS!A:D,4,0)),"")</f>
        <v>João Viegas</v>
      </c>
      <c r="F58" s="2" t="str">
        <f>IFERROR((VLOOKUP(B58,INSCRITOS!A:F,6,0)),"")</f>
        <v>M</v>
      </c>
      <c r="G58" s="7" t="str">
        <f>IFERROR((VLOOKUP(B58,INSCRITOS!A:H,8,0)),"")</f>
        <v>CNG (Natação)/ Não Federado</v>
      </c>
      <c r="H58" s="80">
        <v>1.8846759259259261E-2</v>
      </c>
      <c r="I58" s="3"/>
    </row>
    <row r="59" spans="1:9" ht="18" customHeight="1" x14ac:dyDescent="0.25">
      <c r="A59" s="2">
        <v>6</v>
      </c>
      <c r="B59" s="1">
        <v>5215</v>
      </c>
      <c r="C59" s="2" t="str">
        <f>IFERROR((VLOOKUP(B59,INSCRITOS!A:B,2,0)),"")</f>
        <v>Lic Espanha</v>
      </c>
      <c r="D59" s="2" t="str">
        <f>IFERROR((VLOOKUP(B59,INSCRITOS!A:C,3,0)),"")</f>
        <v>INI</v>
      </c>
      <c r="E59" s="7" t="str">
        <f>IFERROR((VLOOKUP(B59,INSCRITOS!A:D,4,0)),"")</f>
        <v>José Jimenez Bravo</v>
      </c>
      <c r="F59" s="2" t="str">
        <f>IFERROR((VLOOKUP(B59,INSCRITOS!A:F,6,0)),"")</f>
        <v>M</v>
      </c>
      <c r="G59" s="7" t="str">
        <f>IFERROR((VLOOKUP(B59,INSCRITOS!A:H,8,0)),"")</f>
        <v>C.D. Triatlón Huelva</v>
      </c>
      <c r="H59" s="80">
        <v>1.892650462962963E-2</v>
      </c>
      <c r="I59" s="3">
        <v>97</v>
      </c>
    </row>
    <row r="60" spans="1:9" ht="18" customHeight="1" x14ac:dyDescent="0.25">
      <c r="A60" s="2">
        <v>7</v>
      </c>
      <c r="B60" s="1">
        <v>5219</v>
      </c>
      <c r="C60" s="2">
        <f>IFERROR((VLOOKUP(B60,INSCRITOS!A:B,2,0)),"")</f>
        <v>0</v>
      </c>
      <c r="D60" s="2" t="str">
        <f>IFERROR((VLOOKUP(B60,INSCRITOS!A:C,3,0)),"")</f>
        <v>INI</v>
      </c>
      <c r="E60" s="7" t="str">
        <f>IFERROR((VLOOKUP(B60,INSCRITOS!A:D,4,0)),"")</f>
        <v>Tyler Eaton</v>
      </c>
      <c r="F60" s="2" t="str">
        <f>IFERROR((VLOOKUP(B60,INSCRITOS!A:F,6,0)),"")</f>
        <v>M</v>
      </c>
      <c r="G60" s="7" t="str">
        <f>IFERROR((VLOOKUP(B60,INSCRITOS!A:H,8,0)),"")</f>
        <v>CCD / INTERMARCHÉ LAGOS/ Não Federado</v>
      </c>
      <c r="H60" s="80">
        <v>1.9012499999999998E-2</v>
      </c>
      <c r="I60" s="3"/>
    </row>
    <row r="61" spans="1:9" ht="18" customHeight="1" x14ac:dyDescent="0.25">
      <c r="A61" s="2">
        <v>8</v>
      </c>
      <c r="B61" s="1">
        <v>5233</v>
      </c>
      <c r="C61" s="2">
        <f>IFERROR((VLOOKUP(B61,INSCRITOS!A:B,2,0)),"")</f>
        <v>0</v>
      </c>
      <c r="D61" s="2" t="str">
        <f>IFERROR((VLOOKUP(B61,INSCRITOS!A:C,3,0)),"")</f>
        <v>INI</v>
      </c>
      <c r="E61" s="7" t="str">
        <f>IFERROR((VLOOKUP(B61,INSCRITOS!A:D,4,0)),"")</f>
        <v>Diogo Andre Fernandes Oliveira</v>
      </c>
      <c r="F61" s="2" t="str">
        <f>IFERROR((VLOOKUP(B61,INSCRITOS!A:F,6,0)),"")</f>
        <v>M</v>
      </c>
      <c r="G61" s="7" t="str">
        <f>IFERROR((VLOOKUP(B61,INSCRITOS!A:H,8,0)),"")</f>
        <v>O2 Triatlo - S´look</v>
      </c>
      <c r="H61" s="80">
        <v>1.9658912037037037E-2</v>
      </c>
      <c r="I61" s="3">
        <v>96</v>
      </c>
    </row>
    <row r="62" spans="1:9" ht="18" customHeight="1" x14ac:dyDescent="0.25">
      <c r="A62" s="2">
        <v>9</v>
      </c>
      <c r="B62" s="1">
        <v>232</v>
      </c>
      <c r="C62" s="2">
        <f>IFERROR((VLOOKUP(B62,INSCRITOS!A:B,2,0)),"")</f>
        <v>104836</v>
      </c>
      <c r="D62" s="2" t="str">
        <f>IFERROR((VLOOKUP(B62,INSCRITOS!A:C,3,0)),"")</f>
        <v>INI</v>
      </c>
      <c r="E62" s="7" t="str">
        <f>IFERROR((VLOOKUP(B62,INSCRITOS!A:D,4,0)),"")</f>
        <v>Miguel Ângeli Veríssimo Guerreiro</v>
      </c>
      <c r="F62" s="2" t="str">
        <f>IFERROR((VLOOKUP(B62,INSCRITOS!A:F,6,0)),"")</f>
        <v>M</v>
      </c>
      <c r="G62" s="7" t="str">
        <f>IFERROR((VLOOKUP(B62,INSCRITOS!A:H,8,0)),"")</f>
        <v>O2 Triatlo - S´look</v>
      </c>
      <c r="H62" s="80">
        <v>1.968252314814815E-2</v>
      </c>
      <c r="I62" s="3">
        <f t="shared" si="4"/>
        <v>95</v>
      </c>
    </row>
    <row r="63" spans="1:9" ht="18" customHeight="1" x14ac:dyDescent="0.25">
      <c r="A63" s="2">
        <v>10</v>
      </c>
      <c r="B63" s="1">
        <v>1162</v>
      </c>
      <c r="C63" s="2">
        <f>IFERROR((VLOOKUP(B63,INSCRITOS!A:B,2,0)),"")</f>
        <v>105998</v>
      </c>
      <c r="D63" s="2" t="str">
        <f>IFERROR((VLOOKUP(B63,INSCRITOS!A:C,3,0)),"")</f>
        <v>INI</v>
      </c>
      <c r="E63" s="7" t="str">
        <f>IFERROR((VLOOKUP(B63,INSCRITOS!A:D,4,0)),"")</f>
        <v>Afonso Alemão</v>
      </c>
      <c r="F63" s="2" t="str">
        <f>IFERROR((VLOOKUP(B63,INSCRITOS!A:F,6,0)),"")</f>
        <v>M</v>
      </c>
      <c r="G63" s="7" t="str">
        <f>IFERROR((VLOOKUP(B63,INSCRITOS!A:H,8,0)),"")</f>
        <v>PORTINADO</v>
      </c>
      <c r="H63" s="80">
        <v>1.9845023148148146E-2</v>
      </c>
      <c r="I63" s="3">
        <f t="shared" si="4"/>
        <v>94</v>
      </c>
    </row>
    <row r="64" spans="1:9" ht="18" customHeight="1" x14ac:dyDescent="0.25">
      <c r="A64" s="2">
        <v>11</v>
      </c>
      <c r="B64" s="1">
        <v>1135</v>
      </c>
      <c r="C64" s="2">
        <f>IFERROR((VLOOKUP(B64,INSCRITOS!A:B,2,0)),"")</f>
        <v>105968</v>
      </c>
      <c r="D64" s="2" t="str">
        <f>IFERROR((VLOOKUP(B64,INSCRITOS!A:C,3,0)),"")</f>
        <v>INI</v>
      </c>
      <c r="E64" s="7" t="str">
        <f>IFERROR((VLOOKUP(B64,INSCRITOS!A:D,4,0)),"")</f>
        <v>Jorge Miguel Carreira Almeida</v>
      </c>
      <c r="F64" s="2" t="str">
        <f>IFERROR((VLOOKUP(B64,INSCRITOS!A:F,6,0)),"")</f>
        <v>M</v>
      </c>
      <c r="G64" s="7" t="str">
        <f>IFERROR((VLOOKUP(B64,INSCRITOS!A:H,8,0)),"")</f>
        <v>CCD / INTERMARCHÉ LAGOS</v>
      </c>
      <c r="H64" s="80">
        <v>1.994826388888889E-2</v>
      </c>
      <c r="I64" s="3">
        <f t="shared" si="4"/>
        <v>93</v>
      </c>
    </row>
    <row r="65" spans="1:9" ht="18" customHeight="1" x14ac:dyDescent="0.25">
      <c r="A65" s="2">
        <v>12</v>
      </c>
      <c r="B65" s="1">
        <v>1136</v>
      </c>
      <c r="C65" s="2">
        <f>IFERROR((VLOOKUP(B65,INSCRITOS!A:B,2,0)),"")</f>
        <v>105969</v>
      </c>
      <c r="D65" s="2" t="str">
        <f>IFERROR((VLOOKUP(B65,INSCRITOS!A:C,3,0)),"")</f>
        <v>INI</v>
      </c>
      <c r="E65" s="7" t="str">
        <f>IFERROR((VLOOKUP(B65,INSCRITOS!A:D,4,0)),"")</f>
        <v>Rodrigo Espírito-Santo da Silva</v>
      </c>
      <c r="F65" s="2" t="str">
        <f>IFERROR((VLOOKUP(B65,INSCRITOS!A:F,6,0)),"")</f>
        <v>M</v>
      </c>
      <c r="G65" s="7" t="str">
        <f>IFERROR((VLOOKUP(B65,INSCRITOS!A:H,8,0)),"")</f>
        <v>CCD / INTERMARCHÉ LAGOS</v>
      </c>
      <c r="H65" s="80">
        <v>2.0127662037037038E-2</v>
      </c>
      <c r="I65" s="3">
        <f t="shared" si="4"/>
        <v>92</v>
      </c>
    </row>
    <row r="66" spans="1:9" ht="18" customHeight="1" x14ac:dyDescent="0.25">
      <c r="A66" s="2">
        <v>13</v>
      </c>
      <c r="B66" s="1">
        <v>553</v>
      </c>
      <c r="C66" s="2">
        <f>IFERROR((VLOOKUP(B66,INSCRITOS!A:B,2,0)),"")</f>
        <v>105113</v>
      </c>
      <c r="D66" s="2" t="str">
        <f>IFERROR((VLOOKUP(B66,INSCRITOS!A:C,3,0)),"")</f>
        <v>INI</v>
      </c>
      <c r="E66" s="7" t="str">
        <f>IFERROR((VLOOKUP(B66,INSCRITOS!A:D,4,0)),"")</f>
        <v>Alexandre Rijo Arvela</v>
      </c>
      <c r="F66" s="2" t="str">
        <f>IFERROR((VLOOKUP(B66,INSCRITOS!A:F,6,0)),"")</f>
        <v>M</v>
      </c>
      <c r="G66" s="7" t="str">
        <f>IFERROR((VLOOKUP(B66,INSCRITOS!A:H,8,0)),"")</f>
        <v>Fc Ferreiras</v>
      </c>
      <c r="H66" s="80">
        <v>2.1770833333333336E-2</v>
      </c>
      <c r="I66" s="3">
        <f t="shared" si="4"/>
        <v>91</v>
      </c>
    </row>
    <row r="67" spans="1:9" ht="18" customHeight="1" x14ac:dyDescent="0.25">
      <c r="A67" s="2">
        <v>14</v>
      </c>
      <c r="B67" s="1">
        <v>471</v>
      </c>
      <c r="C67" s="2">
        <f>IFERROR((VLOOKUP(B67,INSCRITOS!A:B,2,0)),"")</f>
        <v>104348</v>
      </c>
      <c r="D67" s="2" t="str">
        <f>IFERROR((VLOOKUP(B67,INSCRITOS!A:C,3,0)),"")</f>
        <v>INI</v>
      </c>
      <c r="E67" s="7" t="str">
        <f>IFERROR((VLOOKUP(B67,INSCRITOS!A:D,4,0)),"")</f>
        <v>Gil Cunha</v>
      </c>
      <c r="F67" s="2" t="str">
        <f>IFERROR((VLOOKUP(B67,INSCRITOS!A:F,6,0)),"")</f>
        <v>M</v>
      </c>
      <c r="G67" s="7" t="str">
        <f>IFERROR((VLOOKUP(B67,INSCRITOS!A:H,8,0)),"")</f>
        <v>Lusitano / Frusoal</v>
      </c>
      <c r="H67" s="80">
        <v>2.1907175925925924E-2</v>
      </c>
      <c r="I67" s="3">
        <f t="shared" si="4"/>
        <v>90</v>
      </c>
    </row>
    <row r="68" spans="1:9" ht="18" customHeight="1" x14ac:dyDescent="0.25">
      <c r="A68" s="2">
        <v>15</v>
      </c>
      <c r="B68" s="1">
        <v>1025</v>
      </c>
      <c r="C68" s="2">
        <f>IFERROR((VLOOKUP(B68,INSCRITOS!A:B,2,0)),"")</f>
        <v>105577</v>
      </c>
      <c r="D68" s="2" t="str">
        <f>IFERROR((VLOOKUP(B68,INSCRITOS!A:C,3,0)),"")</f>
        <v>INI</v>
      </c>
      <c r="E68" s="7" t="str">
        <f>IFERROR((VLOOKUP(B68,INSCRITOS!A:D,4,0)),"")</f>
        <v>Rodrigo Drago</v>
      </c>
      <c r="F68" s="2" t="str">
        <f>IFERROR((VLOOKUP(B68,INSCRITOS!A:F,6,0)),"")</f>
        <v>M</v>
      </c>
      <c r="G68" s="7" t="str">
        <f>IFERROR((VLOOKUP(B68,INSCRITOS!A:H,8,0)),"")</f>
        <v>Lusitano / Frusoal</v>
      </c>
      <c r="H68" s="80">
        <v>2.2904282407407408E-2</v>
      </c>
      <c r="I68" s="3">
        <f t="shared" si="4"/>
        <v>89</v>
      </c>
    </row>
    <row r="69" spans="1:9" ht="18" customHeight="1" x14ac:dyDescent="0.25">
      <c r="A69" s="4"/>
      <c r="C69" s="4"/>
      <c r="D69" s="4"/>
      <c r="F69" s="4"/>
    </row>
    <row r="70" spans="1:9" ht="18" customHeight="1" x14ac:dyDescent="0.25">
      <c r="A70" s="25" t="s">
        <v>15</v>
      </c>
      <c r="B70" s="25"/>
      <c r="C70" s="25"/>
      <c r="D70" s="25"/>
      <c r="E70" s="25"/>
      <c r="F70" s="25"/>
      <c r="G70" s="25"/>
      <c r="H70" s="25"/>
      <c r="I70" s="25"/>
    </row>
    <row r="71" spans="1:9" ht="18" customHeight="1" x14ac:dyDescent="0.25">
      <c r="A71" s="6" t="s">
        <v>9</v>
      </c>
      <c r="B71" s="23" t="s">
        <v>0</v>
      </c>
      <c r="C71" s="6" t="s">
        <v>1</v>
      </c>
      <c r="D71" s="6" t="s">
        <v>2</v>
      </c>
      <c r="E71" s="6" t="s">
        <v>3</v>
      </c>
      <c r="F71" s="6" t="s">
        <v>5</v>
      </c>
      <c r="G71" s="6" t="s">
        <v>7</v>
      </c>
      <c r="H71" s="6" t="s">
        <v>48</v>
      </c>
      <c r="I71" s="6" t="s">
        <v>10</v>
      </c>
    </row>
    <row r="72" spans="1:9" ht="18" customHeight="1" x14ac:dyDescent="0.25">
      <c r="A72" s="2">
        <v>1</v>
      </c>
      <c r="B72" s="1">
        <v>893</v>
      </c>
      <c r="C72" s="2">
        <f>IFERROR((VLOOKUP(B72,INSCRITOS!A:B,2,0)),"")</f>
        <v>103073</v>
      </c>
      <c r="D72" s="2" t="str">
        <f>IFERROR((VLOOKUP(B72,INSCRITOS!A:C,3,0)),"")</f>
        <v>INI</v>
      </c>
      <c r="E72" s="7" t="str">
        <f>IFERROR((VLOOKUP(B72,INSCRITOS!A:D,4,0)),"")</f>
        <v>Cassilda Carvalho</v>
      </c>
      <c r="F72" s="2" t="str">
        <f>IFERROR((VLOOKUP(B72,INSCRITOS!A:F,6,0)),"")</f>
        <v>F</v>
      </c>
      <c r="G72" s="7" t="str">
        <f>IFERROR((VLOOKUP(B72,INSCRITOS!A:H,8,0)),"")</f>
        <v>Sport Lisboa e Benfica/ Outra região</v>
      </c>
      <c r="H72" s="80">
        <v>1.3684837962962965E-2</v>
      </c>
      <c r="I72" s="3"/>
    </row>
    <row r="73" spans="1:9" ht="18" customHeight="1" x14ac:dyDescent="0.25">
      <c r="A73" s="2">
        <v>2</v>
      </c>
      <c r="B73" s="1">
        <v>314</v>
      </c>
      <c r="C73" s="2">
        <f>IFERROR((VLOOKUP(B73,INSCRITOS!A:B,2,0)),"")</f>
        <v>104244</v>
      </c>
      <c r="D73" s="2" t="str">
        <f>IFERROR((VLOOKUP(B73,INSCRITOS!A:C,3,0)),"")</f>
        <v>INI</v>
      </c>
      <c r="E73" s="7" t="str">
        <f>IFERROR((VLOOKUP(B73,INSCRITOS!A:D,4,0)),"")</f>
        <v>Natacha Santos</v>
      </c>
      <c r="F73" s="2" t="str">
        <f>IFERROR((VLOOKUP(B73,INSCRITOS!A:F,6,0)),"")</f>
        <v>F</v>
      </c>
      <c r="G73" s="7" t="str">
        <f>IFERROR((VLOOKUP(B73,INSCRITOS!A:H,8,0)),"")</f>
        <v>Lusitano / Frusoal</v>
      </c>
      <c r="H73" s="80">
        <v>1.5183680555555556E-2</v>
      </c>
      <c r="I73" s="3">
        <v>100</v>
      </c>
    </row>
    <row r="74" spans="1:9" ht="18" customHeight="1" x14ac:dyDescent="0.25">
      <c r="A74" s="2">
        <v>3</v>
      </c>
      <c r="B74" s="1">
        <v>629</v>
      </c>
      <c r="C74" s="2">
        <f>IFERROR((VLOOKUP(B74,INSCRITOS!A:B,2,0)),"")</f>
        <v>105128</v>
      </c>
      <c r="D74" s="2" t="str">
        <f>IFERROR((VLOOKUP(B74,INSCRITOS!A:C,3,0)),"")</f>
        <v>INI</v>
      </c>
      <c r="E74" s="7" t="str">
        <f>IFERROR((VLOOKUP(B74,INSCRITOS!A:D,4,0)),"")</f>
        <v>Carolina Diana Biletska</v>
      </c>
      <c r="F74" s="2" t="str">
        <f>IFERROR((VLOOKUP(B74,INSCRITOS!A:F,6,0)),"")</f>
        <v>F</v>
      </c>
      <c r="G74" s="7" t="str">
        <f>IFERROR((VLOOKUP(B74,INSCRITOS!A:H,8,0)),"")</f>
        <v>Fc Ferreiras</v>
      </c>
      <c r="H74" s="80">
        <v>1.6656944444444443E-2</v>
      </c>
      <c r="I74" s="3">
        <f t="shared" ref="I74:I79" si="5">I73-1</f>
        <v>99</v>
      </c>
    </row>
    <row r="75" spans="1:9" ht="18" customHeight="1" x14ac:dyDescent="0.25">
      <c r="A75" s="2">
        <v>4</v>
      </c>
      <c r="B75" s="1">
        <v>1332</v>
      </c>
      <c r="C75" s="2">
        <f>IFERROR((VLOOKUP(B75,INSCRITOS!A:B,2,0)),"")</f>
        <v>105414</v>
      </c>
      <c r="D75" s="2" t="str">
        <f>IFERROR((VLOOKUP(B75,INSCRITOS!A:C,3,0)),"")</f>
        <v>INI</v>
      </c>
      <c r="E75" s="7" t="str">
        <f>IFERROR((VLOOKUP(B75,INSCRITOS!A:D,4,0)),"")</f>
        <v>Madalena Lopes</v>
      </c>
      <c r="F75" s="2" t="str">
        <f>IFERROR((VLOOKUP(B75,INSCRITOS!A:F,6,0)),"")</f>
        <v>F</v>
      </c>
      <c r="G75" s="7" t="str">
        <f>IFERROR((VLOOKUP(B75,INSCRITOS!A:H,8,0)),"")</f>
        <v>PORTINADO</v>
      </c>
      <c r="H75" s="80">
        <v>1.6988425925925928E-2</v>
      </c>
      <c r="I75" s="3">
        <f t="shared" si="5"/>
        <v>98</v>
      </c>
    </row>
    <row r="76" spans="1:9" ht="18" customHeight="1" x14ac:dyDescent="0.25">
      <c r="A76" s="2">
        <v>5</v>
      </c>
      <c r="B76" s="1">
        <v>5211</v>
      </c>
      <c r="C76" s="2" t="str">
        <f>IFERROR((VLOOKUP(B76,INSCRITOS!A:B,2,0)),"")</f>
        <v>Lic Espanha</v>
      </c>
      <c r="D76" s="2" t="str">
        <f>IFERROR((VLOOKUP(B76,INSCRITOS!A:C,3,0)),"")</f>
        <v>INI</v>
      </c>
      <c r="E76" s="7" t="str">
        <f>IFERROR((VLOOKUP(B76,INSCRITOS!A:D,4,0)),"")</f>
        <v>Irene Ortega Mojarro</v>
      </c>
      <c r="F76" s="2" t="str">
        <f>IFERROR((VLOOKUP(B76,INSCRITOS!A:F,6,0)),"")</f>
        <v>F</v>
      </c>
      <c r="G76" s="7" t="str">
        <f>IFERROR((VLOOKUP(B76,INSCRITOS!A:H,8,0)),"")</f>
        <v>C.D. Triatlón Huelva</v>
      </c>
      <c r="H76" s="80">
        <v>1.7886921296296297E-2</v>
      </c>
      <c r="I76" s="3">
        <f t="shared" si="5"/>
        <v>97</v>
      </c>
    </row>
    <row r="77" spans="1:9" ht="18" customHeight="1" x14ac:dyDescent="0.25">
      <c r="A77" s="2">
        <v>6</v>
      </c>
      <c r="B77" s="1">
        <v>5207</v>
      </c>
      <c r="C77" s="2" t="str">
        <f>IFERROR((VLOOKUP(B77,INSCRITOS!A:B,2,0)),"")</f>
        <v>Lic Espanha</v>
      </c>
      <c r="D77" s="2" t="str">
        <f>IFERROR((VLOOKUP(B77,INSCRITOS!A:C,3,0)),"")</f>
        <v>INI</v>
      </c>
      <c r="E77" s="7" t="str">
        <f>IFERROR((VLOOKUP(B77,INSCRITOS!A:D,4,0)),"")</f>
        <v>LAURA PALMER PAQUETE</v>
      </c>
      <c r="F77" s="2" t="str">
        <f>IFERROR((VLOOKUP(B77,INSCRITOS!A:F,6,0)),"")</f>
        <v>F</v>
      </c>
      <c r="G77" s="7" t="str">
        <f>IFERROR((VLOOKUP(B77,INSCRITOS!A:H,8,0)),"")</f>
        <v>C.D. Triatlón Huelva</v>
      </c>
      <c r="H77" s="80">
        <v>1.815289351851852E-2</v>
      </c>
      <c r="I77" s="3">
        <f t="shared" si="5"/>
        <v>96</v>
      </c>
    </row>
    <row r="78" spans="1:9" ht="18" customHeight="1" x14ac:dyDescent="0.25">
      <c r="A78" s="2">
        <v>7</v>
      </c>
      <c r="B78" s="1">
        <v>1328</v>
      </c>
      <c r="C78" s="2">
        <f>IFERROR((VLOOKUP(B78,INSCRITOS!A:B,2,0)),"")</f>
        <v>105410</v>
      </c>
      <c r="D78" s="2" t="str">
        <f>IFERROR((VLOOKUP(B78,INSCRITOS!A:C,3,0)),"")</f>
        <v>INI</v>
      </c>
      <c r="E78" s="7" t="str">
        <f>IFERROR((VLOOKUP(B78,INSCRITOS!A:D,4,0)),"")</f>
        <v>Constança Monteiro</v>
      </c>
      <c r="F78" s="2" t="str">
        <f>IFERROR((VLOOKUP(B78,INSCRITOS!A:F,6,0)),"")</f>
        <v>F</v>
      </c>
      <c r="G78" s="7" t="str">
        <f>IFERROR((VLOOKUP(B78,INSCRITOS!A:H,8,0)),"")</f>
        <v>Lusitano / Frusoal</v>
      </c>
      <c r="H78" s="80">
        <v>1.9726504629629629E-2</v>
      </c>
      <c r="I78" s="3">
        <f t="shared" si="5"/>
        <v>95</v>
      </c>
    </row>
    <row r="79" spans="1:9" ht="18" customHeight="1" x14ac:dyDescent="0.25">
      <c r="A79" s="2">
        <v>8</v>
      </c>
      <c r="B79" s="1">
        <v>583</v>
      </c>
      <c r="C79" s="2">
        <f>IFERROR((VLOOKUP(B79,INSCRITOS!A:B,2,0)),"")</f>
        <v>105118</v>
      </c>
      <c r="D79" s="2" t="str">
        <f>IFERROR((VLOOKUP(B79,INSCRITOS!A:C,3,0)),"")</f>
        <v>INI</v>
      </c>
      <c r="E79" s="7" t="str">
        <f>IFERROR((VLOOKUP(B79,INSCRITOS!A:D,4,0)),"")</f>
        <v>Raquel Rodrigues Augusto</v>
      </c>
      <c r="F79" s="2" t="str">
        <f>IFERROR((VLOOKUP(B79,INSCRITOS!A:F,6,0)),"")</f>
        <v>F</v>
      </c>
      <c r="G79" s="7" t="str">
        <f>IFERROR((VLOOKUP(B79,INSCRITOS!A:H,8,0)),"")</f>
        <v>Fc Ferreiras</v>
      </c>
      <c r="H79" s="80">
        <v>2.2961342592592592E-2</v>
      </c>
      <c r="I79" s="3">
        <f t="shared" si="5"/>
        <v>94</v>
      </c>
    </row>
    <row r="80" spans="1:9" ht="18" customHeight="1" x14ac:dyDescent="0.25">
      <c r="A80" s="82"/>
      <c r="B80" s="83"/>
      <c r="C80" s="82" t="str">
        <f>IFERROR((VLOOKUP(B80,INSCRITOS!A:B,2,0)),"")</f>
        <v/>
      </c>
      <c r="D80" s="82" t="str">
        <f>IFERROR((VLOOKUP(B80,INSCRITOS!A:C,3,0)),"")</f>
        <v/>
      </c>
      <c r="E80" s="84" t="str">
        <f>IFERROR((VLOOKUP(B80,INSCRITOS!A:D,4,0)),"")</f>
        <v/>
      </c>
      <c r="F80" s="82" t="str">
        <f>IFERROR((VLOOKUP(B80,INSCRITOS!A:F,6,0)),"")</f>
        <v/>
      </c>
      <c r="G80" s="84" t="str">
        <f>IFERROR((VLOOKUP(B80,INSCRITOS!A:H,8,0)),"")</f>
        <v/>
      </c>
      <c r="H80" s="88"/>
      <c r="I80" s="86"/>
    </row>
    <row r="81" spans="1:9" ht="18" customHeight="1" x14ac:dyDescent="0.25">
      <c r="A81" s="4"/>
      <c r="C81" s="4"/>
      <c r="D81" s="4"/>
      <c r="F81" s="4"/>
    </row>
    <row r="82" spans="1:9" ht="18" customHeight="1" x14ac:dyDescent="0.25">
      <c r="A82" s="25" t="s">
        <v>16</v>
      </c>
      <c r="B82" s="25"/>
      <c r="C82" s="25"/>
      <c r="D82" s="25"/>
      <c r="E82" s="25"/>
      <c r="F82" s="25"/>
      <c r="G82" s="25"/>
      <c r="H82" s="25"/>
      <c r="I82" s="25"/>
    </row>
    <row r="83" spans="1:9" ht="18" customHeight="1" x14ac:dyDescent="0.25">
      <c r="A83" s="6" t="s">
        <v>9</v>
      </c>
      <c r="B83" s="23" t="s">
        <v>0</v>
      </c>
      <c r="C83" s="6" t="s">
        <v>1</v>
      </c>
      <c r="D83" s="6" t="s">
        <v>2</v>
      </c>
      <c r="E83" s="6" t="s">
        <v>3</v>
      </c>
      <c r="F83" s="6" t="s">
        <v>5</v>
      </c>
      <c r="G83" s="6" t="s">
        <v>7</v>
      </c>
      <c r="H83" s="6" t="s">
        <v>48</v>
      </c>
      <c r="I83" s="6" t="s">
        <v>10</v>
      </c>
    </row>
    <row r="84" spans="1:9" ht="18" customHeight="1" x14ac:dyDescent="0.25">
      <c r="A84" s="2">
        <v>1</v>
      </c>
      <c r="B84" s="1">
        <v>1329</v>
      </c>
      <c r="C84" s="2">
        <f>IFERROR((VLOOKUP(B84,INSCRITOS!A:B,2,0)),"")</f>
        <v>105411</v>
      </c>
      <c r="D84" s="2" t="str">
        <f>IFERROR((VLOOKUP(B84,INSCRITOS!A:C,3,0)),"")</f>
        <v>JUV</v>
      </c>
      <c r="E84" s="7" t="str">
        <f>IFERROR((VLOOKUP(B84,INSCRITOS!A:D,4,0)),"")</f>
        <v>Tomás Vilanova</v>
      </c>
      <c r="F84" s="2" t="str">
        <f>IFERROR((VLOOKUP(B84,INSCRITOS!A:F,6,0)),"")</f>
        <v>M</v>
      </c>
      <c r="G84" s="7" t="str">
        <f>IFERROR((VLOOKUP(B84,INSCRITOS!A:H,8,0)),"")</f>
        <v>Lusitano / Frusoal</v>
      </c>
      <c r="H84" s="80">
        <v>1.9204398148148148E-2</v>
      </c>
      <c r="I84" s="3">
        <v>100</v>
      </c>
    </row>
    <row r="85" spans="1:9" ht="18" customHeight="1" x14ac:dyDescent="0.25">
      <c r="A85" s="2">
        <v>2</v>
      </c>
      <c r="B85" s="1">
        <v>1079</v>
      </c>
      <c r="C85" s="2">
        <f>IFERROR((VLOOKUP(B85,INSCRITOS!A:B,2,0)),"")</f>
        <v>105847</v>
      </c>
      <c r="D85" s="2" t="str">
        <f>IFERROR((VLOOKUP(B85,INSCRITOS!A:C,3,0)),"")</f>
        <v>JUV</v>
      </c>
      <c r="E85" s="7" t="str">
        <f>IFERROR((VLOOKUP(B85,INSCRITOS!A:D,4,0)),"")</f>
        <v>Francisco Cipriano</v>
      </c>
      <c r="F85" s="2" t="str">
        <f>IFERROR((VLOOKUP(B85,INSCRITOS!A:F,6,0)),"")</f>
        <v>M</v>
      </c>
      <c r="G85" s="7" t="str">
        <f>IFERROR((VLOOKUP(B85,INSCRITOS!A:H,8,0)),"")</f>
        <v>Bike Clube S. Brás</v>
      </c>
      <c r="H85" s="80">
        <v>2.1135300925925925E-2</v>
      </c>
      <c r="I85" s="3">
        <f>I84-1</f>
        <v>99</v>
      </c>
    </row>
    <row r="86" spans="1:9" ht="18" customHeight="1" x14ac:dyDescent="0.25">
      <c r="A86" s="2">
        <v>3</v>
      </c>
      <c r="B86" s="1">
        <v>5229</v>
      </c>
      <c r="C86" s="2">
        <f>IFERROR((VLOOKUP(B86,INSCRITOS!A:B,2,0)),"")</f>
        <v>0</v>
      </c>
      <c r="D86" s="2" t="str">
        <f>IFERROR((VLOOKUP(B86,INSCRITOS!A:C,3,0)),"")</f>
        <v>JUV</v>
      </c>
      <c r="E86" s="7" t="str">
        <f>IFERROR((VLOOKUP(B86,INSCRITOS!A:D,4,0)),"")</f>
        <v>João Correia</v>
      </c>
      <c r="F86" s="2" t="str">
        <f>IFERROR((VLOOKUP(B86,INSCRITOS!A:F,6,0)),"")</f>
        <v>M</v>
      </c>
      <c r="G86" s="7" t="str">
        <f>IFERROR((VLOOKUP(B86,INSCRITOS!A:H,8,0)),"")</f>
        <v>Não Federado</v>
      </c>
      <c r="H86" s="80">
        <v>2.1850347222222222E-2</v>
      </c>
      <c r="I86" s="3"/>
    </row>
    <row r="87" spans="1:9" ht="18" customHeight="1" x14ac:dyDescent="0.25">
      <c r="A87" s="2">
        <v>4</v>
      </c>
      <c r="B87" s="1">
        <v>1146</v>
      </c>
      <c r="C87" s="2">
        <f>IFERROR((VLOOKUP(B87,INSCRITOS!A:B,2,0)),"")</f>
        <v>105980</v>
      </c>
      <c r="D87" s="2" t="str">
        <f>IFERROR((VLOOKUP(B87,INSCRITOS!A:C,3,0)),"")</f>
        <v>JUV</v>
      </c>
      <c r="E87" s="7" t="str">
        <f>IFERROR((VLOOKUP(B87,INSCRITOS!A:D,4,0)),"")</f>
        <v>Filipe Carmo Aniceto Pinto</v>
      </c>
      <c r="F87" s="2" t="str">
        <f>IFERROR((VLOOKUP(B87,INSCRITOS!A:F,6,0)),"")</f>
        <v>M</v>
      </c>
      <c r="G87" s="7" t="str">
        <f>IFERROR((VLOOKUP(B87,INSCRITOS!A:H,8,0)),"")</f>
        <v>Fc Ferreiras</v>
      </c>
      <c r="H87" s="80">
        <v>2.1869328703703703E-2</v>
      </c>
      <c r="I87" s="3">
        <v>98</v>
      </c>
    </row>
    <row r="88" spans="1:9" ht="18" customHeight="1" x14ac:dyDescent="0.25">
      <c r="A88" s="2">
        <v>5</v>
      </c>
      <c r="B88" s="1">
        <v>1022</v>
      </c>
      <c r="C88" s="2">
        <f>IFERROR((VLOOKUP(B88,INSCRITOS!A:B,2,0)),"")</f>
        <v>105574</v>
      </c>
      <c r="D88" s="2" t="str">
        <f>IFERROR((VLOOKUP(B88,INSCRITOS!A:C,3,0)),"")</f>
        <v>JUV</v>
      </c>
      <c r="E88" s="7" t="str">
        <f>IFERROR((VLOOKUP(B88,INSCRITOS!A:D,4,0)),"")</f>
        <v>Rúben Rosa</v>
      </c>
      <c r="F88" s="2" t="str">
        <f>IFERROR((VLOOKUP(B88,INSCRITOS!A:F,6,0)),"")</f>
        <v>M</v>
      </c>
      <c r="G88" s="7" t="str">
        <f>IFERROR((VLOOKUP(B88,INSCRITOS!A:H,8,0)),"")</f>
        <v>Bike Clube S. Brás</v>
      </c>
      <c r="H88" s="80">
        <v>2.263738425925926E-2</v>
      </c>
      <c r="I88" s="3">
        <f t="shared" ref="I88" si="6">I87-1</f>
        <v>97</v>
      </c>
    </row>
    <row r="89" spans="1:9" ht="18" customHeight="1" x14ac:dyDescent="0.25">
      <c r="A89" s="2">
        <v>6</v>
      </c>
      <c r="B89" s="1">
        <v>5226</v>
      </c>
      <c r="C89" s="2">
        <f>IFERROR((VLOOKUP(B89,INSCRITOS!A:B,2,0)),"")</f>
        <v>0</v>
      </c>
      <c r="D89" s="2" t="str">
        <f>IFERROR((VLOOKUP(B89,INSCRITOS!A:C,3,0)),"")</f>
        <v>JUV</v>
      </c>
      <c r="E89" s="7" t="str">
        <f>IFERROR((VLOOKUP(B89,INSCRITOS!A:D,4,0)),"")</f>
        <v>André Rolla</v>
      </c>
      <c r="F89" s="2" t="str">
        <f>IFERROR((VLOOKUP(B89,INSCRITOS!A:F,6,0)),"")</f>
        <v>M</v>
      </c>
      <c r="G89" s="7" t="str">
        <f>IFERROR((VLOOKUP(B89,INSCRITOS!A:H,8,0)),"")</f>
        <v>CNG (Natação)/ Não Federado</v>
      </c>
      <c r="H89" s="80">
        <v>2.3010300925925927E-2</v>
      </c>
      <c r="I89" s="3"/>
    </row>
    <row r="90" spans="1:9" ht="18" customHeight="1" x14ac:dyDescent="0.25">
      <c r="A90" s="2">
        <v>7</v>
      </c>
      <c r="B90" s="1">
        <v>1144</v>
      </c>
      <c r="C90" s="2">
        <f>IFERROR((VLOOKUP(B90,INSCRITOS!A:B,2,0)),"")</f>
        <v>105978</v>
      </c>
      <c r="D90" s="2" t="str">
        <f>IFERROR((VLOOKUP(B90,INSCRITOS!A:C,3,0)),"")</f>
        <v>JUV</v>
      </c>
      <c r="E90" s="7" t="str">
        <f>IFERROR((VLOOKUP(B90,INSCRITOS!A:D,4,0)),"")</f>
        <v>Pedro Afonso Morgado Rodrigues</v>
      </c>
      <c r="F90" s="2" t="str">
        <f>IFERROR((VLOOKUP(B90,INSCRITOS!A:F,6,0)),"")</f>
        <v>M</v>
      </c>
      <c r="G90" s="7" t="str">
        <f>IFERROR((VLOOKUP(B90,INSCRITOS!A:H,8,0)),"")</f>
        <v>Fc Ferreiras</v>
      </c>
      <c r="H90" s="80">
        <v>2.408055555555556E-2</v>
      </c>
      <c r="I90" s="3">
        <v>96</v>
      </c>
    </row>
    <row r="91" spans="1:9" ht="18" customHeight="1" x14ac:dyDescent="0.25">
      <c r="A91" s="4"/>
      <c r="C91" s="4"/>
      <c r="D91" s="4"/>
      <c r="F91" s="4"/>
      <c r="I91" s="12"/>
    </row>
    <row r="92" spans="1:9" ht="18" customHeight="1" x14ac:dyDescent="0.25">
      <c r="A92" s="25" t="s">
        <v>17</v>
      </c>
      <c r="B92" s="25"/>
      <c r="C92" s="25"/>
      <c r="D92" s="25"/>
      <c r="E92" s="25"/>
      <c r="F92" s="25"/>
      <c r="G92" s="25"/>
      <c r="H92" s="25"/>
      <c r="I92" s="25"/>
    </row>
    <row r="93" spans="1:9" ht="18" customHeight="1" x14ac:dyDescent="0.25">
      <c r="A93" s="6" t="s">
        <v>9</v>
      </c>
      <c r="B93" s="23" t="s">
        <v>0</v>
      </c>
      <c r="C93" s="6" t="s">
        <v>1</v>
      </c>
      <c r="D93" s="6" t="s">
        <v>2</v>
      </c>
      <c r="E93" s="6" t="s">
        <v>3</v>
      </c>
      <c r="F93" s="6" t="s">
        <v>5</v>
      </c>
      <c r="G93" s="6" t="s">
        <v>7</v>
      </c>
      <c r="H93" s="6" t="s">
        <v>48</v>
      </c>
      <c r="I93" s="6" t="s">
        <v>10</v>
      </c>
    </row>
    <row r="94" spans="1:9" ht="18" customHeight="1" x14ac:dyDescent="0.25">
      <c r="A94" s="2">
        <v>1</v>
      </c>
      <c r="B94" s="1">
        <v>540</v>
      </c>
      <c r="C94" s="2">
        <f>IFERROR((VLOOKUP(B94,INSCRITOS!A:B,2,0)),"")</f>
        <v>105111</v>
      </c>
      <c r="D94" s="2" t="str">
        <f>IFERROR((VLOOKUP(B94,INSCRITOS!A:C,3,0)),"")</f>
        <v>JUV</v>
      </c>
      <c r="E94" s="7" t="str">
        <f>IFERROR((VLOOKUP(B94,INSCRITOS!A:D,4,0)),"")</f>
        <v>Viviana Soares Nicolau</v>
      </c>
      <c r="F94" s="2" t="str">
        <f>IFERROR((VLOOKUP(B94,INSCRITOS!A:F,6,0)),"")</f>
        <v>F</v>
      </c>
      <c r="G94" s="7" t="str">
        <f>IFERROR((VLOOKUP(B94,INSCRITOS!A:H,8,0)),"")</f>
        <v>O2 Triatlo - S´look</v>
      </c>
      <c r="H94" s="80">
        <v>2.4895833333333336E-2</v>
      </c>
      <c r="I94" s="3">
        <v>100</v>
      </c>
    </row>
    <row r="95" spans="1:9" ht="18" customHeight="1" x14ac:dyDescent="0.25">
      <c r="A95" s="82"/>
      <c r="B95" s="83"/>
      <c r="C95" s="82" t="str">
        <f>IFERROR((VLOOKUP(B95,INSCRITOS!A:B,2,0)),"")</f>
        <v/>
      </c>
      <c r="D95" s="82" t="str">
        <f>IFERROR((VLOOKUP(B95,INSCRITOS!A:C,3,0)),"")</f>
        <v/>
      </c>
      <c r="E95" s="84" t="str">
        <f>IFERROR((VLOOKUP(B95,INSCRITOS!A:D,4,0)),"")</f>
        <v/>
      </c>
      <c r="F95" s="82" t="str">
        <f>IFERROR((VLOOKUP(B95,INSCRITOS!A:F,6,0)),"")</f>
        <v/>
      </c>
      <c r="G95" s="84" t="str">
        <f>IFERROR((VLOOKUP(B95,INSCRITOS!A:H,8,0)),"")</f>
        <v/>
      </c>
      <c r="H95" s="88"/>
      <c r="I95" s="86"/>
    </row>
    <row r="96" spans="1:9" ht="18" customHeight="1" x14ac:dyDescent="0.25">
      <c r="I96" s="8"/>
    </row>
    <row r="97" spans="1:9" ht="18" customHeight="1" x14ac:dyDescent="0.25">
      <c r="A97" s="2"/>
      <c r="D97" s="101" t="s">
        <v>18</v>
      </c>
      <c r="E97" s="101"/>
      <c r="F97" s="101"/>
      <c r="I97" s="8"/>
    </row>
    <row r="98" spans="1:9" ht="18" customHeight="1" x14ac:dyDescent="0.25">
      <c r="A98" s="4"/>
      <c r="D98" s="20" t="s">
        <v>21</v>
      </c>
      <c r="E98" s="20" t="s">
        <v>7</v>
      </c>
      <c r="F98" s="20" t="s">
        <v>10</v>
      </c>
      <c r="I98" s="21"/>
    </row>
    <row r="99" spans="1:9" ht="18" customHeight="1" x14ac:dyDescent="0.25">
      <c r="D99" s="10">
        <v>1</v>
      </c>
      <c r="E99" s="96" t="s">
        <v>42</v>
      </c>
      <c r="F99" s="97">
        <v>1341</v>
      </c>
    </row>
    <row r="100" spans="1:9" ht="18" customHeight="1" x14ac:dyDescent="0.25">
      <c r="D100" s="10">
        <v>2</v>
      </c>
      <c r="E100" s="96" t="s">
        <v>44</v>
      </c>
      <c r="F100" s="98">
        <v>859</v>
      </c>
    </row>
    <row r="101" spans="1:9" ht="18" customHeight="1" x14ac:dyDescent="0.25">
      <c r="D101" s="10">
        <v>3</v>
      </c>
      <c r="E101" s="59" t="s">
        <v>154</v>
      </c>
      <c r="F101" s="57">
        <v>583</v>
      </c>
    </row>
    <row r="102" spans="1:9" ht="18" customHeight="1" x14ac:dyDescent="0.25">
      <c r="D102" s="10">
        <v>4</v>
      </c>
      <c r="E102" s="96" t="s">
        <v>126</v>
      </c>
      <c r="F102" s="98">
        <v>578</v>
      </c>
    </row>
    <row r="103" spans="1:9" ht="18" customHeight="1" x14ac:dyDescent="0.25">
      <c r="D103" s="10">
        <v>5</v>
      </c>
      <c r="E103" s="99" t="s">
        <v>43</v>
      </c>
      <c r="F103" s="98">
        <v>573</v>
      </c>
    </row>
    <row r="104" spans="1:9" ht="18" customHeight="1" x14ac:dyDescent="0.25">
      <c r="D104" s="10">
        <v>6</v>
      </c>
      <c r="E104" s="99" t="s">
        <v>40</v>
      </c>
      <c r="F104" s="98">
        <v>489</v>
      </c>
    </row>
    <row r="105" spans="1:9" ht="18" customHeight="1" x14ac:dyDescent="0.25">
      <c r="D105" s="10">
        <v>7</v>
      </c>
      <c r="E105" s="99" t="s">
        <v>39</v>
      </c>
      <c r="F105" s="98">
        <v>387</v>
      </c>
    </row>
    <row r="106" spans="1:9" ht="18" customHeight="1" x14ac:dyDescent="0.25">
      <c r="D106" s="10">
        <v>8</v>
      </c>
      <c r="E106" s="99" t="s">
        <v>38</v>
      </c>
      <c r="F106" s="98">
        <v>194</v>
      </c>
    </row>
    <row r="107" spans="1:9" ht="18" customHeight="1" x14ac:dyDescent="0.25">
      <c r="D107" s="10">
        <v>9</v>
      </c>
      <c r="E107" s="99" t="s">
        <v>41</v>
      </c>
      <c r="F107" s="98">
        <v>191</v>
      </c>
    </row>
    <row r="108" spans="1:9" ht="18" customHeight="1" x14ac:dyDescent="0.25"/>
    <row r="112" spans="1:9" ht="28.5" customHeight="1" x14ac:dyDescent="0.25"/>
    <row r="114" ht="20.100000000000001" customHeight="1" x14ac:dyDescent="0.25"/>
    <row r="115" ht="20.100000000000001" customHeight="1" x14ac:dyDescent="0.25"/>
    <row r="116" ht="20.100000000000001" customHeight="1" x14ac:dyDescent="0.25"/>
    <row r="117" ht="20.100000000000001" customHeight="1" x14ac:dyDescent="0.25"/>
    <row r="118" ht="20.100000000000001" customHeight="1" x14ac:dyDescent="0.25"/>
    <row r="119" ht="20.100000000000001" customHeight="1" x14ac:dyDescent="0.25"/>
    <row r="120" ht="20.100000000000001" customHeight="1" x14ac:dyDescent="0.25"/>
    <row r="121" ht="20.100000000000001" customHeight="1" x14ac:dyDescent="0.25"/>
  </sheetData>
  <sortState ref="E106:F111">
    <sortCondition descending="1" ref="F106:F111"/>
  </sortState>
  <mergeCells count="3">
    <mergeCell ref="D97:F97"/>
    <mergeCell ref="A1:I1"/>
    <mergeCell ref="A2:I2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27" firstPageNumber="0" fitToWidth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view="pageBreakPreview" zoomScaleNormal="100" zoomScaleSheetLayoutView="100" workbookViewId="0">
      <selection activeCell="G21" sqref="G21"/>
    </sheetView>
  </sheetViews>
  <sheetFormatPr defaultColWidth="9.140625" defaultRowHeight="15.75" x14ac:dyDescent="0.25"/>
  <cols>
    <col min="1" max="1" width="9.140625" style="8"/>
    <col min="2" max="2" width="9.140625" style="24"/>
    <col min="3" max="4" width="9.140625" style="8"/>
    <col min="5" max="5" width="41.140625" style="8" customWidth="1"/>
    <col min="6" max="6" width="8.140625" style="8" bestFit="1" customWidth="1"/>
    <col min="7" max="7" width="31.5703125" style="8" bestFit="1" customWidth="1"/>
    <col min="8" max="16384" width="9.140625" style="8"/>
  </cols>
  <sheetData>
    <row r="1" spans="1:9" s="51" customFormat="1" ht="21.95" customHeight="1" x14ac:dyDescent="0.25">
      <c r="A1" s="102" t="s">
        <v>58</v>
      </c>
      <c r="B1" s="102"/>
      <c r="C1" s="102"/>
      <c r="D1" s="102"/>
      <c r="E1" s="102"/>
      <c r="F1" s="102"/>
      <c r="G1" s="102"/>
      <c r="H1" s="49"/>
      <c r="I1" s="50"/>
    </row>
    <row r="2" spans="1:9" s="51" customFormat="1" ht="21.95" customHeight="1" x14ac:dyDescent="0.25">
      <c r="A2" s="102" t="s">
        <v>152</v>
      </c>
      <c r="B2" s="102"/>
      <c r="C2" s="102"/>
      <c r="D2" s="102"/>
      <c r="E2" s="102"/>
      <c r="F2" s="102"/>
      <c r="G2" s="102"/>
      <c r="H2" s="49"/>
      <c r="I2" s="52"/>
    </row>
    <row r="3" spans="1:9" x14ac:dyDescent="0.25">
      <c r="A3" s="4"/>
      <c r="C3" s="4"/>
      <c r="D3" s="4"/>
      <c r="F3" s="4"/>
    </row>
    <row r="4" spans="1:9" x14ac:dyDescent="0.25">
      <c r="A4" s="25" t="s">
        <v>22</v>
      </c>
      <c r="B4" s="25"/>
      <c r="C4" s="25"/>
      <c r="D4" s="25"/>
      <c r="E4" s="25">
        <v>7</v>
      </c>
      <c r="F4" s="25"/>
      <c r="G4" s="25"/>
    </row>
    <row r="5" spans="1:9" x14ac:dyDescent="0.25">
      <c r="A5" s="6" t="s">
        <v>9</v>
      </c>
      <c r="B5" s="23" t="s">
        <v>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</row>
    <row r="6" spans="1:9" x14ac:dyDescent="0.25">
      <c r="A6" s="2">
        <v>1</v>
      </c>
      <c r="B6" s="1">
        <v>1616</v>
      </c>
      <c r="C6" s="2">
        <f>IFERROR((VLOOKUP(B6,INSCRITOS!A:B,2,0)),"")</f>
        <v>104629</v>
      </c>
      <c r="D6" s="2" t="str">
        <f>IFERROR((VLOOKUP(B6,INSCRITOS!A:C,3,0)),"")</f>
        <v>CAD</v>
      </c>
      <c r="E6" s="7" t="str">
        <f>IFERROR((VLOOKUP(B6,INSCRITOS!A:D,4,0)),"")</f>
        <v>Guilherme Vairinhos</v>
      </c>
      <c r="F6" s="2" t="str">
        <f>IFERROR((VLOOKUP(B6,INSCRITOS!A:F,6,0)),"")</f>
        <v>M</v>
      </c>
      <c r="G6" s="7" t="str">
        <f>IFERROR((VLOOKUP(B6,INSCRITOS!A:H,8,0)),"")</f>
        <v>Lusitano / Frusoal</v>
      </c>
    </row>
    <row r="7" spans="1:9" x14ac:dyDescent="0.25">
      <c r="A7" s="2">
        <v>2</v>
      </c>
      <c r="B7" s="1">
        <v>1704</v>
      </c>
      <c r="C7" s="2">
        <f>IFERROR((VLOOKUP(B7,INSCRITOS!A:B,2,0)),"")</f>
        <v>105413</v>
      </c>
      <c r="D7" s="2" t="str">
        <f>IFERROR((VLOOKUP(B7,INSCRITOS!A:C,3,0)),"")</f>
        <v>CAD</v>
      </c>
      <c r="E7" s="7" t="str">
        <f>IFERROR((VLOOKUP(B7,INSCRITOS!A:D,4,0)),"")</f>
        <v>Gustavo Ganhão</v>
      </c>
      <c r="F7" s="2" t="str">
        <f>IFERROR((VLOOKUP(B7,INSCRITOS!A:F,6,0)),"")</f>
        <v>M</v>
      </c>
      <c r="G7" s="7" t="str">
        <f>IFERROR((VLOOKUP(B7,INSCRITOS!A:H,8,0)),"")</f>
        <v>PORTINADO</v>
      </c>
    </row>
    <row r="8" spans="1:9" x14ac:dyDescent="0.25">
      <c r="A8" s="2">
        <v>3</v>
      </c>
      <c r="B8" s="1">
        <v>5235</v>
      </c>
      <c r="C8" s="2">
        <f>IFERROR((VLOOKUP(B8,INSCRITOS!A:B,2,0)),"")</f>
        <v>0</v>
      </c>
      <c r="D8" s="2" t="str">
        <f>IFERROR((VLOOKUP(B8,INSCRITOS!A:C,3,0)),"")</f>
        <v>CAD</v>
      </c>
      <c r="E8" s="7" t="str">
        <f>IFERROR((VLOOKUP(B8,INSCRITOS!A:D,4,0)),"")</f>
        <v>Rafael Francisco</v>
      </c>
      <c r="F8" s="2" t="str">
        <f>IFERROR((VLOOKUP(B8,INSCRITOS!A:F,6,0)),"")</f>
        <v>M</v>
      </c>
      <c r="G8" s="7" t="str">
        <f>IFERROR((VLOOKUP(B8,INSCRITOS!A:H,8,0)),"")</f>
        <v>PORTINADO</v>
      </c>
    </row>
    <row r="9" spans="1:9" x14ac:dyDescent="0.25">
      <c r="A9" s="2">
        <v>4</v>
      </c>
      <c r="B9" s="1">
        <v>1703</v>
      </c>
      <c r="C9" s="2">
        <f>IFERROR((VLOOKUP(B9,INSCRITOS!A:B,2,0)),"")</f>
        <v>105076</v>
      </c>
      <c r="D9" s="2" t="str">
        <f>IFERROR((VLOOKUP(B9,INSCRITOS!A:C,3,0)),"")</f>
        <v>CAD</v>
      </c>
      <c r="E9" s="7" t="str">
        <f>IFERROR((VLOOKUP(B9,INSCRITOS!A:D,4,0)),"")</f>
        <v>Joao Calvinho</v>
      </c>
      <c r="F9" s="2" t="str">
        <f>IFERROR((VLOOKUP(B9,INSCRITOS!A:F,6,0)),"")</f>
        <v>M</v>
      </c>
      <c r="G9" s="7" t="str">
        <f>IFERROR((VLOOKUP(B9,INSCRITOS!A:H,8,0)),"")</f>
        <v>Lusitano / Frusoal</v>
      </c>
    </row>
    <row r="10" spans="1:9" x14ac:dyDescent="0.25">
      <c r="A10" s="2">
        <v>5</v>
      </c>
      <c r="B10" s="1">
        <v>1958</v>
      </c>
      <c r="C10" s="2">
        <f>IFERROR((VLOOKUP(B10,INSCRITOS!A:B,2,0)),"")</f>
        <v>105369</v>
      </c>
      <c r="D10" s="2" t="str">
        <f>IFERROR((VLOOKUP(B10,INSCRITOS!A:C,3,0)),"")</f>
        <v>CAD</v>
      </c>
      <c r="E10" s="7" t="str">
        <f>IFERROR((VLOOKUP(B10,INSCRITOS!A:D,4,0)),"")</f>
        <v>José Carlos Fonseca Neves</v>
      </c>
      <c r="F10" s="2" t="str">
        <f>IFERROR((VLOOKUP(B10,INSCRITOS!A:F,6,0)),"")</f>
        <v>M</v>
      </c>
      <c r="G10" s="7" t="str">
        <f>IFERROR((VLOOKUP(B10,INSCRITOS!A:H,8,0)),"")</f>
        <v>O2 Triatlo - S´look</v>
      </c>
    </row>
    <row r="11" spans="1:9" x14ac:dyDescent="0.25">
      <c r="A11" s="2">
        <v>6</v>
      </c>
      <c r="B11" s="1"/>
      <c r="C11" s="2" t="str">
        <f>IFERROR((VLOOKUP(B11,INSCRITOS!A:B,2,0)),"")</f>
        <v/>
      </c>
      <c r="D11" s="2" t="str">
        <f>IFERROR((VLOOKUP(B11,INSCRITOS!A:C,3,0)),"")</f>
        <v/>
      </c>
      <c r="E11" s="7" t="str">
        <f>IFERROR((VLOOKUP(B11,INSCRITOS!A:D,4,0)),"")</f>
        <v/>
      </c>
      <c r="F11" s="2" t="str">
        <f>IFERROR((VLOOKUP(B11,INSCRITOS!A:F,6,0)),"")</f>
        <v/>
      </c>
      <c r="G11" s="7" t="str">
        <f>IFERROR((VLOOKUP(B11,INSCRITOS!A:H,8,0)),"")</f>
        <v/>
      </c>
    </row>
    <row r="12" spans="1:9" x14ac:dyDescent="0.25">
      <c r="A12" s="2">
        <v>7</v>
      </c>
      <c r="B12" s="1"/>
      <c r="C12" s="2" t="str">
        <f>IFERROR((VLOOKUP(B12,INSCRITOS!A:B,2,0)),"")</f>
        <v/>
      </c>
      <c r="D12" s="2" t="str">
        <f>IFERROR((VLOOKUP(B12,INSCRITOS!A:C,3,0)),"")</f>
        <v/>
      </c>
      <c r="E12" s="7" t="str">
        <f>IFERROR((VLOOKUP(B12,INSCRITOS!A:D,4,0)),"")</f>
        <v/>
      </c>
      <c r="F12" s="2" t="str">
        <f>IFERROR((VLOOKUP(B12,INSCRITOS!A:F,6,0)),"")</f>
        <v/>
      </c>
      <c r="G12" s="7" t="str">
        <f>IFERROR((VLOOKUP(B12,INSCRITOS!A:H,8,0)),"")</f>
        <v/>
      </c>
    </row>
    <row r="13" spans="1:9" x14ac:dyDescent="0.25">
      <c r="A13" s="2">
        <v>8</v>
      </c>
      <c r="B13" s="1"/>
      <c r="C13" s="2" t="str">
        <f>IFERROR((VLOOKUP(B13,INSCRITOS!A:B,2,0)),"")</f>
        <v/>
      </c>
      <c r="D13" s="2" t="str">
        <f>IFERROR((VLOOKUP(B13,INSCRITOS!A:C,3,0)),"")</f>
        <v/>
      </c>
      <c r="E13" s="7" t="str">
        <f>IFERROR((VLOOKUP(B13,INSCRITOS!A:D,4,0)),"")</f>
        <v/>
      </c>
      <c r="F13" s="2" t="str">
        <f>IFERROR((VLOOKUP(B13,INSCRITOS!A:F,6,0)),"")</f>
        <v/>
      </c>
      <c r="G13" s="7" t="str">
        <f>IFERROR((VLOOKUP(B13,INSCRITOS!A:H,8,0)),"")</f>
        <v/>
      </c>
    </row>
    <row r="14" spans="1:9" x14ac:dyDescent="0.25">
      <c r="A14" s="4"/>
      <c r="C14" s="4"/>
      <c r="D14" s="4"/>
      <c r="F14" s="4"/>
    </row>
    <row r="15" spans="1:9" x14ac:dyDescent="0.25">
      <c r="A15" s="25" t="s">
        <v>23</v>
      </c>
      <c r="B15" s="25"/>
      <c r="C15" s="25"/>
      <c r="D15" s="25"/>
      <c r="E15" s="25">
        <v>3</v>
      </c>
      <c r="F15" s="25"/>
      <c r="G15" s="25"/>
    </row>
    <row r="16" spans="1:9" x14ac:dyDescent="0.25">
      <c r="A16" s="6" t="s">
        <v>9</v>
      </c>
      <c r="B16" s="23" t="s">
        <v>0</v>
      </c>
      <c r="C16" s="6" t="s">
        <v>1</v>
      </c>
      <c r="D16" s="6" t="s">
        <v>2</v>
      </c>
      <c r="E16" s="6" t="s">
        <v>3</v>
      </c>
      <c r="F16" s="6" t="s">
        <v>5</v>
      </c>
      <c r="G16" s="6" t="s">
        <v>7</v>
      </c>
    </row>
    <row r="17" spans="1:7" x14ac:dyDescent="0.25">
      <c r="A17" s="2">
        <v>1</v>
      </c>
      <c r="B17" s="1">
        <v>1613</v>
      </c>
      <c r="C17" s="2">
        <f>IFERROR((VLOOKUP(B17,INSCRITOS!A:B,2,0)),"")</f>
        <v>104347</v>
      </c>
      <c r="D17" s="2" t="str">
        <f>IFERROR((VLOOKUP(B17,INSCRITOS!A:C,3,0)),"")</f>
        <v>CAD</v>
      </c>
      <c r="E17" s="7" t="str">
        <f>IFERROR((VLOOKUP(B17,INSCRITOS!A:D,4,0)),"")</f>
        <v>Maria Romão</v>
      </c>
      <c r="F17" s="2" t="str">
        <f>IFERROR((VLOOKUP(B17,INSCRITOS!A:F,6,0)),"")</f>
        <v>F</v>
      </c>
      <c r="G17" s="7" t="str">
        <f>IFERROR((VLOOKUP(B17,INSCRITOS!A:H,8,0)),"")</f>
        <v>Lusitano / Frusoal</v>
      </c>
    </row>
    <row r="18" spans="1:7" x14ac:dyDescent="0.25">
      <c r="A18" s="2">
        <v>2</v>
      </c>
      <c r="B18" s="1">
        <v>1617</v>
      </c>
      <c r="C18" s="2">
        <f>IFERROR((VLOOKUP(B18,INSCRITOS!A:B,2,0)),"")</f>
        <v>104676</v>
      </c>
      <c r="D18" s="2" t="str">
        <f>IFERROR((VLOOKUP(B18,INSCRITOS!A:C,3,0)),"")</f>
        <v>CAD</v>
      </c>
      <c r="E18" s="7" t="str">
        <f>IFERROR((VLOOKUP(B18,INSCRITOS!A:D,4,0)),"")</f>
        <v>Clara Rodrigues</v>
      </c>
      <c r="F18" s="2" t="str">
        <f>IFERROR((VLOOKUP(B18,INSCRITOS!A:F,6,0)),"")</f>
        <v>F</v>
      </c>
      <c r="G18" s="7" t="str">
        <f>IFERROR((VLOOKUP(B18,INSCRITOS!A:H,8,0)),"")</f>
        <v>Lusitano / Frusoal</v>
      </c>
    </row>
    <row r="19" spans="1:7" x14ac:dyDescent="0.25">
      <c r="A19" s="2">
        <v>3</v>
      </c>
      <c r="B19" s="1">
        <v>1702</v>
      </c>
      <c r="C19" s="2">
        <f>IFERROR((VLOOKUP(B19,INSCRITOS!A:B,2,0)),"")</f>
        <v>104248</v>
      </c>
      <c r="D19" s="2" t="str">
        <f>IFERROR((VLOOKUP(B19,INSCRITOS!A:C,3,0)),"")</f>
        <v>CAD</v>
      </c>
      <c r="E19" s="7" t="str">
        <f>IFERROR((VLOOKUP(B19,INSCRITOS!A:D,4,0)),"")</f>
        <v>Ana Sabóia</v>
      </c>
      <c r="F19" s="2" t="str">
        <f>IFERROR((VLOOKUP(B19,INSCRITOS!A:F,6,0)),"")</f>
        <v>F</v>
      </c>
      <c r="G19" s="7" t="str">
        <f>IFERROR((VLOOKUP(B19,INSCRITOS!A:H,8,0)),"")</f>
        <v>Lusitano / Frusoal</v>
      </c>
    </row>
    <row r="20" spans="1:7" x14ac:dyDescent="0.25">
      <c r="A20" s="2">
        <v>4</v>
      </c>
      <c r="B20" s="1"/>
      <c r="C20" s="2" t="str">
        <f>IFERROR((VLOOKUP(B20,INSCRITOS!A:B,2,0)),"")</f>
        <v/>
      </c>
      <c r="D20" s="2" t="str">
        <f>IFERROR((VLOOKUP(B20,INSCRITOS!A:C,3,0)),"")</f>
        <v/>
      </c>
      <c r="E20" s="7" t="str">
        <f>IFERROR((VLOOKUP(B20,INSCRITOS!A:D,4,0)),"")</f>
        <v/>
      </c>
      <c r="F20" s="2" t="str">
        <f>IFERROR((VLOOKUP(B20,INSCRITOS!A:F,6,0)),"")</f>
        <v/>
      </c>
      <c r="G20" s="7" t="str">
        <f>IFERROR((VLOOKUP(B20,INSCRITOS!A:H,8,0)),"")</f>
        <v/>
      </c>
    </row>
    <row r="21" spans="1:7" x14ac:dyDescent="0.25">
      <c r="A21" s="2">
        <v>5</v>
      </c>
      <c r="B21" s="1"/>
      <c r="C21" s="2" t="str">
        <f>IFERROR((VLOOKUP(B21,INSCRITOS!A:B,2,0)),"")</f>
        <v/>
      </c>
      <c r="D21" s="2" t="str">
        <f>IFERROR((VLOOKUP(B21,INSCRITOS!A:C,3,0)),"")</f>
        <v/>
      </c>
      <c r="E21" s="7" t="str">
        <f>IFERROR((VLOOKUP(B21,INSCRITOS!A:D,4,0)),"")</f>
        <v/>
      </c>
      <c r="F21" s="2" t="str">
        <f>IFERROR((VLOOKUP(B21,INSCRITOS!A:F,6,0)),"")</f>
        <v/>
      </c>
      <c r="G21" s="7" t="str">
        <f>IFERROR((VLOOKUP(B21,INSCRITOS!A:H,8,0)),"")</f>
        <v/>
      </c>
    </row>
    <row r="22" spans="1:7" x14ac:dyDescent="0.25">
      <c r="A22" s="2"/>
      <c r="B22" s="1"/>
      <c r="C22" s="2" t="str">
        <f>IFERROR((VLOOKUP(B22,INSCRITOS!A:B,2,0)),"")</f>
        <v/>
      </c>
      <c r="D22" s="2" t="str">
        <f>IFERROR((VLOOKUP(B22,INSCRITOS!A:C,3,0)),"")</f>
        <v/>
      </c>
      <c r="E22" s="7" t="str">
        <f>IFERROR((VLOOKUP(B22,INSCRITOS!A:D,4,0)),"")</f>
        <v/>
      </c>
      <c r="F22" s="2" t="str">
        <f>IFERROR((VLOOKUP(B22,INSCRITOS!A:F,6,0)),"")</f>
        <v/>
      </c>
      <c r="G22" s="7" t="str">
        <f>IFERROR((VLOOKUP(B22,INSCRITOS!A:H,8,0)),"")</f>
        <v/>
      </c>
    </row>
  </sheetData>
  <mergeCells count="2">
    <mergeCell ref="A1:G1"/>
    <mergeCell ref="A2:G2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INSCRITOS</vt:lpstr>
      <vt:lpstr>Escalões Jov</vt:lpstr>
      <vt:lpstr>Cadetes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2019-04-06T18:30:27Z</cp:lastPrinted>
  <dcterms:created xsi:type="dcterms:W3CDTF">2016-04-26T14:30:14Z</dcterms:created>
  <dcterms:modified xsi:type="dcterms:W3CDTF">2019-04-07T11:46:50Z</dcterms:modified>
  <dc:language>pt-PT</dc:language>
</cp:coreProperties>
</file>