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MÉDIO SUL\2019_03_30_II Duatlo Vila Nova Santo André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  <sheet name="Clubes Jov" sheetId="3" state="hidden" r:id="rId3"/>
  </sheets>
  <definedNames>
    <definedName name="_xlnm._FilterDatabase" localSheetId="2" hidden="1">'Clubes Jov'!$A$6:$C$13</definedName>
    <definedName name="_xlnm._FilterDatabase" localSheetId="1" hidden="1">'Escalões Jov'!$G$1:$G$108</definedName>
    <definedName name="_xlnm._FilterDatabase" localSheetId="0" hidden="1">INSCRITOS!$A$1:$I$76</definedName>
    <definedName name="_xlnm.Print_Area" localSheetId="2">'Clubes Jov'!$A$1:$G$11</definedName>
    <definedName name="_xlnm.Print_Area" localSheetId="1">'Escalões Jov'!$A$1:$H$99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D31" i="2" l="1"/>
  <c r="C47" i="2" l="1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G72" i="2" l="1"/>
  <c r="F72" i="2"/>
  <c r="E72" i="2"/>
  <c r="D71" i="2"/>
  <c r="D72" i="2"/>
  <c r="C72" i="2"/>
  <c r="G71" i="2"/>
  <c r="F71" i="2"/>
  <c r="E71" i="2"/>
  <c r="C71" i="2"/>
  <c r="A71" i="2"/>
  <c r="A72" i="2" s="1"/>
  <c r="A73" i="2" s="1"/>
  <c r="A74" i="2" s="1"/>
  <c r="A75" i="2" s="1"/>
  <c r="A76" i="2" s="1"/>
  <c r="A77" i="2" s="1"/>
  <c r="A78" i="2" s="1"/>
  <c r="G90" i="2" l="1"/>
  <c r="F90" i="2"/>
  <c r="E90" i="2"/>
  <c r="D90" i="2"/>
  <c r="C90" i="2"/>
  <c r="C6" i="2"/>
  <c r="D6" i="2"/>
  <c r="E6" i="2"/>
  <c r="F6" i="2"/>
  <c r="G6" i="2"/>
  <c r="F75" i="2" l="1"/>
  <c r="C84" i="2" l="1"/>
  <c r="D84" i="2"/>
  <c r="E84" i="2"/>
  <c r="F84" i="2"/>
  <c r="G84" i="2"/>
  <c r="C85" i="2"/>
  <c r="D85" i="2"/>
  <c r="E85" i="2"/>
  <c r="F85" i="2"/>
  <c r="G85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G75" i="2"/>
  <c r="C76" i="2"/>
  <c r="D76" i="2"/>
  <c r="E76" i="2"/>
  <c r="F76" i="2"/>
  <c r="G76" i="2"/>
  <c r="C77" i="2"/>
  <c r="D77" i="2"/>
  <c r="E77" i="2"/>
  <c r="F77" i="2"/>
  <c r="G77" i="2"/>
  <c r="C78" i="2"/>
  <c r="D78" i="2"/>
  <c r="E78" i="2"/>
  <c r="F78" i="2"/>
  <c r="G78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41" i="2"/>
  <c r="D41" i="2"/>
  <c r="E41" i="2"/>
  <c r="F41" i="2"/>
  <c r="G41" i="2"/>
  <c r="C21" i="2"/>
  <c r="D21" i="2"/>
  <c r="E21" i="2"/>
  <c r="F21" i="2"/>
  <c r="G21" i="2"/>
  <c r="G70" i="2" l="1"/>
  <c r="F70" i="2"/>
  <c r="E70" i="2"/>
  <c r="D70" i="2"/>
  <c r="C70" i="2"/>
  <c r="G20" i="2" l="1"/>
  <c r="F20" i="2"/>
  <c r="E20" i="2"/>
  <c r="D20" i="2"/>
  <c r="C20" i="2"/>
  <c r="C46" i="2" l="1"/>
  <c r="D46" i="2"/>
  <c r="E46" i="2"/>
  <c r="F46" i="2"/>
  <c r="G46" i="2"/>
  <c r="C26" i="2" l="1"/>
  <c r="D26" i="2"/>
  <c r="E26" i="2"/>
  <c r="F26" i="2"/>
  <c r="G26" i="2"/>
  <c r="G83" i="2" l="1"/>
  <c r="F83" i="2"/>
  <c r="E83" i="2"/>
  <c r="D83" i="2"/>
  <c r="C83" i="2"/>
  <c r="G60" i="2"/>
  <c r="F60" i="2"/>
  <c r="E60" i="2"/>
  <c r="D60" i="2"/>
  <c r="C60" i="2"/>
  <c r="G40" i="2"/>
  <c r="F40" i="2"/>
  <c r="E40" i="2"/>
  <c r="D40" i="2"/>
  <c r="C40" i="2"/>
  <c r="C13" i="3" l="1"/>
  <c r="C8" i="3"/>
  <c r="C11" i="3"/>
  <c r="C9" i="3"/>
  <c r="C12" i="3"/>
  <c r="C10" i="3"/>
  <c r="C7" i="3"/>
</calcChain>
</file>

<file path=xl/sharedStrings.xml><?xml version="1.0" encoding="utf-8"?>
<sst xmlns="http://schemas.openxmlformats.org/spreadsheetml/2006/main" count="428" uniqueCount="131">
  <si>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</si>
  <si>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</si>
  <si>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</si>
  <si>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</si>
  <si>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</si>
  <si>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</si>
  <si>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</si>
  <si>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</si>
  <si>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</si>
  <si>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</si>
  <si>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</si>
  <si>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</si>
  <si>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</si>
  <si>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</si>
  <si>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</si>
  <si>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</si>
  <si>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</si>
  <si>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</si>
  <si>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</si>
  <si>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</si>
  <si>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</si>
  <si>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</si>
  <si>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</si>
  <si>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</si>
  <si>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CAD</t>
  </si>
  <si>
    <t>Pagar</t>
  </si>
  <si>
    <t>Posição</t>
  </si>
  <si>
    <t>CADETES MASCULINOS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</si>
  <si>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</si>
  <si>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</si>
  <si>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</si>
  <si>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</si>
  <si>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</si>
  <si>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</si>
  <si>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</si>
  <si>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</si>
  <si>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</si>
  <si>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</si>
  <si>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</si>
  <si>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INI</t>
  </si>
  <si>
    <t>BEN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</si>
  <si>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</si>
  <si>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</si>
  <si>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</si>
  <si>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Maria Pires</t>
  </si>
  <si>
    <t>Não federado</t>
  </si>
  <si>
    <t>30 de Março de 2019</t>
  </si>
  <si>
    <t>II Duatlo Vila Nova Santo André - Circuito Jovem Médio Sul - 2ª Etapa</t>
  </si>
  <si>
    <t>Não são atribuídos pontos aos Individuais, não federados e outra região.</t>
  </si>
  <si>
    <t>Os atletas e equipas de outras regiões de Portugal não têm acesso aos pódios.</t>
  </si>
  <si>
    <t>Pedro Matias</t>
  </si>
  <si>
    <t>REPSOL TRIATLO</t>
  </si>
  <si>
    <t>AMICICLO GRÂNDOLA</t>
  </si>
  <si>
    <t>Diogo Gamito</t>
  </si>
  <si>
    <t>Gonçalo Ventura</t>
  </si>
  <si>
    <t>Gabriel Gonçalves</t>
  </si>
  <si>
    <t>Henrique Jesus</t>
  </si>
  <si>
    <t>Ana Bárbara Gonçalves</t>
  </si>
  <si>
    <t>Duarte Galhego</t>
  </si>
  <si>
    <t>Camila Cardoso</t>
  </si>
  <si>
    <t>Rafael Romão Pinela</t>
  </si>
  <si>
    <t>C. D. R. R. Baixa da Banheira</t>
  </si>
  <si>
    <t>Henrique Serra</t>
  </si>
  <si>
    <t>Leonardo Correia Alegria</t>
  </si>
  <si>
    <t>Aislan Arthur Leite Copque Rodrigues Cristo</t>
  </si>
  <si>
    <t>Lusitano - Setúbal</t>
  </si>
  <si>
    <t>Artur Joaquim Ameixa Ogando</t>
  </si>
  <si>
    <t>Beatriz Gatto Pereira dos Santos</t>
  </si>
  <si>
    <t>Beatriz Godinho Borregana</t>
  </si>
  <si>
    <t>César Silva Amândio</t>
  </si>
  <si>
    <t>Edgar Filipe Monteiro de Oliveira Barata</t>
  </si>
  <si>
    <t>Filipe Alexandre da Silva Carvalho</t>
  </si>
  <si>
    <t>Gaspar José Carrilho Ferreira Norte Silva</t>
  </si>
  <si>
    <t>Guilherme José Caixeirinho Gomes</t>
  </si>
  <si>
    <t>João Farola Barradas Reis</t>
  </si>
  <si>
    <t>Jérôme Côco Mendes Demoulin</t>
  </si>
  <si>
    <t>Laura Sofia Gonçalves Ribeiro</t>
  </si>
  <si>
    <t>Maria Franco da Cruz Lopes</t>
  </si>
  <si>
    <t>Maria Pereira Margalha e Amaro Pisco</t>
  </si>
  <si>
    <t>Mariana Mateus Poeira</t>
  </si>
  <si>
    <t>Miguel Godinho Borregana</t>
  </si>
  <si>
    <t>Pedro Jorge Gonçalves Ribeiro</t>
  </si>
  <si>
    <t>Rita Marques Machita Santos</t>
  </si>
  <si>
    <t>Tiago Franco da Cruz Lopes</t>
  </si>
  <si>
    <t>Alexandre Guedes Maquinista</t>
  </si>
  <si>
    <t>Ary Miguel Matos</t>
  </si>
  <si>
    <t>Dinis de São Miguel Nunes Shevchun</t>
  </si>
  <si>
    <t>Hugo André Raminhos Cavaco Nunes</t>
  </si>
  <si>
    <t>João André Pimenta Vitorino da Assunção Gonçalves</t>
  </si>
  <si>
    <t>Martim Guedes Maquinista</t>
  </si>
  <si>
    <t>Nicole Serrão do Rosário</t>
  </si>
  <si>
    <t>Rafaela das Neves Pratas</t>
  </si>
  <si>
    <t>Rodrigo de Carvalho Valentim</t>
  </si>
  <si>
    <t>Tomás Paulino Gomes Nobre Fernandes</t>
  </si>
  <si>
    <t>Íris das Neves Pratas</t>
  </si>
  <si>
    <t>Carolina Nobre da Fonseca</t>
  </si>
  <si>
    <t>Cintia Cristina Das Dores Soares</t>
  </si>
  <si>
    <t>Diego Martim Das Dores Soares</t>
  </si>
  <si>
    <t>Leonor Alexandra Estevens Medronheira</t>
  </si>
  <si>
    <t>Miguel Filipe Estevens Medronheira</t>
  </si>
  <si>
    <t>Rodrigo Branquinho Potes</t>
  </si>
  <si>
    <t>Guilherme Castro</t>
  </si>
  <si>
    <t>Lourenço Valério</t>
  </si>
  <si>
    <t>AMICICLO GRÂNDOLA/ Não federado</t>
  </si>
  <si>
    <t>Escola Triatlo Santo António Évora</t>
  </si>
  <si>
    <t>António Palmeiro</t>
  </si>
  <si>
    <t>Santiago Ribeiro</t>
  </si>
  <si>
    <t>Miguel Revytskyy</t>
  </si>
  <si>
    <t>Tomás Ruivo</t>
  </si>
  <si>
    <t>Margarida Magro</t>
  </si>
  <si>
    <t>António Grou</t>
  </si>
  <si>
    <t>Luis Filipe</t>
  </si>
  <si>
    <t>Afonso Machita</t>
  </si>
  <si>
    <t>Simão Varela</t>
  </si>
  <si>
    <t>José Pedro Mira</t>
  </si>
  <si>
    <t>Vasco Matias</t>
  </si>
  <si>
    <t>Dinis Figueiredo</t>
  </si>
  <si>
    <t>André Nepomuceno</t>
  </si>
  <si>
    <t>Tomás Pascoal</t>
  </si>
  <si>
    <t>Francisco Magro</t>
  </si>
  <si>
    <t>João Padeiro</t>
  </si>
  <si>
    <t>Diana Mira</t>
  </si>
  <si>
    <t>Inês Santos</t>
  </si>
  <si>
    <t>Gonçalo Raposo</t>
  </si>
  <si>
    <t>Pedro Matos</t>
  </si>
  <si>
    <t>Pedro Cintra</t>
  </si>
  <si>
    <t>Diogo Nepomuceno</t>
  </si>
  <si>
    <t>Diana Galinhola</t>
  </si>
  <si>
    <t>Salvador Correia</t>
  </si>
  <si>
    <t>Escola Triatlo Santo António Évora/Não Federado</t>
  </si>
  <si>
    <t>Duarte Moreira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</si>
</sst>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sz val="10"/>
      <color rgb="FF333333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trike/>
      <sz val="12"/>
      <color rgb="FF000000"/>
      <name val="Calibri"/>
      <family val="2"/>
    </font>
    <font>
      <strike/>
      <sz val="12"/>
      <name val="Calibri"/>
      <family val="2"/>
      <scheme val="minor"/>
    </font>
    <font>
      <strike/>
      <sz val="12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9" applyNumberFormat="0" applyAlignment="0" applyProtection="0"/>
    <xf numFmtId="0" fontId="26" fillId="9" borderId="10" applyNumberFormat="0" applyAlignment="0" applyProtection="0"/>
    <xf numFmtId="0" fontId="27" fillId="9" borderId="9" applyNumberFormat="0" applyAlignment="0" applyProtection="0"/>
    <xf numFmtId="0" fontId="28" fillId="0" borderId="11" applyNumberFormat="0" applyFill="0" applyAlignment="0" applyProtection="0"/>
    <xf numFmtId="0" fontId="29" fillId="10" borderId="12" applyNumberFormat="0" applyAlignment="0" applyProtection="0"/>
    <xf numFmtId="0" fontId="1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11" borderId="13" applyNumberFormat="0" applyFont="0" applyAlignment="0" applyProtection="0"/>
  </cellStyleXfs>
  <cellXfs count="10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0" fillId="0" borderId="1" xfId="0" applyBorder="1" applyAlignment="1">
      <alignment horizontal="center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45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1" xfId="43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45" fontId="11" fillId="3" borderId="0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0" fontId="14" fillId="0" borderId="1" xfId="0" applyFont="1" applyBorder="1"/>
    <xf numFmtId="0" fontId="14" fillId="4" borderId="1" xfId="0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6" fillId="0" borderId="1" xfId="4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8" fontId="6" fillId="0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shrinkToFit="1"/>
    </xf>
    <xf numFmtId="6" fontId="6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43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14" fontId="3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36" borderId="0" xfId="0" applyFont="1" applyFill="1" applyBorder="1" applyAlignment="1">
      <alignment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14" fontId="6" fillId="0" borderId="1" xfId="43" applyNumberFormat="1" applyFont="1" applyFill="1" applyBorder="1" applyAlignment="1">
      <alignment horizontal="center" vertical="center"/>
    </xf>
    <xf numFmtId="0" fontId="6" fillId="0" borderId="1" xfId="43" applyFont="1" applyFill="1" applyBorder="1" applyAlignment="1">
      <alignment vertical="center"/>
    </xf>
    <xf numFmtId="0" fontId="36" fillId="0" borderId="1" xfId="0" applyFont="1" applyBorder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1" xfId="43" applyFont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14" fontId="38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8" fontId="37" fillId="0" borderId="1" xfId="0" applyNumberFormat="1" applyFont="1" applyFill="1" applyBorder="1" applyAlignment="1">
      <alignment vertical="center"/>
    </xf>
    <xf numFmtId="14" fontId="37" fillId="0" borderId="1" xfId="0" applyNumberFormat="1" applyFont="1" applyFill="1" applyBorder="1" applyAlignment="1">
      <alignment horizontal="center" vertical="center"/>
    </xf>
    <xf numFmtId="0" fontId="37" fillId="0" borderId="1" xfId="43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5" fillId="0" borderId="1" xfId="0" applyFont="1" applyFill="1" applyBorder="1" applyAlignment="1">
      <alignment horizontal="center" vertical="center"/>
    </xf>
  </cellXfs>
  <cellStyles count="45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view="pageBreakPreview" zoomScaleNormal="100" zoomScaleSheetLayoutView="100" workbookViewId="0">
      <pane ySplit="1" topLeftCell="A61" activePane="bottomLeft" state="frozen"/>
      <selection pane="bottomLeft" activeCell="D70" sqref="D70"/>
    </sheetView>
  </sheetViews>
  <sheetFormatPr defaultColWidth="9.140625" defaultRowHeight="15" x14ac:dyDescent="0.25"/>
  <cols>
    <col min="1" max="1" width="11.140625" style="35" bestFit="1" customWidth="1"/>
    <col min="2" max="3" width="12" style="35" bestFit="1" customWidth="1"/>
    <col min="4" max="4" width="41.85546875" style="33" customWidth="1"/>
    <col min="5" max="5" width="14.7109375" style="35" bestFit="1" customWidth="1"/>
    <col min="6" max="6" width="9.28515625" style="35" customWidth="1"/>
    <col min="7" max="7" width="12.5703125" style="35" customWidth="1"/>
    <col min="8" max="8" width="46.7109375" style="36" customWidth="1"/>
    <col min="9" max="9" width="6.7109375" style="33" customWidth="1"/>
    <col min="10" max="10" width="8.28515625" style="33" customWidth="1"/>
    <col min="11" max="11" width="10.28515625" style="33" bestFit="1" customWidth="1"/>
    <col min="12" max="12" width="62.28515625" style="33" customWidth="1"/>
    <col min="13" max="16384" width="9.140625" style="33"/>
  </cols>
  <sheetData>
    <row r="1" spans="1:12" s="60" customFormat="1" ht="18" customHeight="1" x14ac:dyDescent="0.25">
      <c r="A1" s="56" t="s">
        <v>0</v>
      </c>
      <c r="B1" s="57" t="s">
        <v>1</v>
      </c>
      <c r="C1" s="57" t="s">
        <v>2</v>
      </c>
      <c r="D1" s="58" t="s">
        <v>3</v>
      </c>
      <c r="E1" s="57" t="s">
        <v>4</v>
      </c>
      <c r="F1" s="57" t="s">
        <v>5</v>
      </c>
      <c r="G1" s="57" t="s">
        <v>6</v>
      </c>
      <c r="H1" s="59" t="s">
        <v>7</v>
      </c>
      <c r="I1" s="57" t="s">
        <v>25</v>
      </c>
    </row>
    <row r="2" spans="1:12" s="60" customFormat="1" ht="18" customHeight="1" x14ac:dyDescent="0.25">
      <c r="A2" s="11">
        <v>12</v>
      </c>
      <c r="B2" s="11">
        <v>101940</v>
      </c>
      <c r="C2" s="61" t="s">
        <v>39</v>
      </c>
      <c r="D2" s="62" t="s">
        <v>72</v>
      </c>
      <c r="E2" s="63">
        <v>38942</v>
      </c>
      <c r="F2" s="11" t="s">
        <v>22</v>
      </c>
      <c r="G2" s="62"/>
      <c r="H2" s="62" t="s">
        <v>65</v>
      </c>
      <c r="I2" s="62"/>
    </row>
    <row r="3" spans="1:12" s="60" customFormat="1" ht="18" customHeight="1" x14ac:dyDescent="0.25">
      <c r="A3" s="78">
        <v>15</v>
      </c>
      <c r="B3" s="78">
        <v>101659</v>
      </c>
      <c r="C3" s="61" t="s">
        <v>21</v>
      </c>
      <c r="D3" s="79" t="s">
        <v>126</v>
      </c>
      <c r="E3" s="75">
        <v>38003</v>
      </c>
      <c r="F3" s="11" t="s">
        <v>22</v>
      </c>
      <c r="G3" s="11"/>
      <c r="H3" s="79" t="s">
        <v>104</v>
      </c>
      <c r="I3" s="62"/>
      <c r="K3" s="64" t="s">
        <v>2</v>
      </c>
      <c r="L3" s="64" t="s">
        <v>28</v>
      </c>
    </row>
    <row r="4" spans="1:12" s="60" customFormat="1" ht="18" customHeight="1" x14ac:dyDescent="0.25">
      <c r="A4" s="11">
        <v>43</v>
      </c>
      <c r="B4" s="11">
        <v>104124</v>
      </c>
      <c r="C4" s="61" t="s">
        <v>21</v>
      </c>
      <c r="D4" s="62" t="s">
        <v>81</v>
      </c>
      <c r="E4" s="63">
        <v>38174</v>
      </c>
      <c r="F4" s="11" t="s">
        <v>22</v>
      </c>
      <c r="G4" s="62"/>
      <c r="H4" s="62" t="s">
        <v>65</v>
      </c>
      <c r="I4" s="65"/>
      <c r="K4" s="47" t="s">
        <v>29</v>
      </c>
      <c r="L4" s="47" t="s">
        <v>31</v>
      </c>
    </row>
    <row r="5" spans="1:12" s="60" customFormat="1" ht="18" customHeight="1" x14ac:dyDescent="0.25">
      <c r="A5" s="11">
        <v>73</v>
      </c>
      <c r="B5" s="11">
        <v>101936</v>
      </c>
      <c r="C5" s="61" t="s">
        <v>39</v>
      </c>
      <c r="D5" s="62" t="s">
        <v>66</v>
      </c>
      <c r="E5" s="63">
        <v>38977</v>
      </c>
      <c r="F5" s="11" t="s">
        <v>22</v>
      </c>
      <c r="G5" s="62"/>
      <c r="H5" s="62" t="s">
        <v>65</v>
      </c>
      <c r="I5" s="65"/>
      <c r="J5" s="69"/>
      <c r="K5" s="47" t="s">
        <v>32</v>
      </c>
      <c r="L5" s="47" t="s">
        <v>33</v>
      </c>
    </row>
    <row r="6" spans="1:12" s="60" customFormat="1" ht="18" customHeight="1" x14ac:dyDescent="0.25">
      <c r="A6" s="47">
        <v>126</v>
      </c>
      <c r="B6" s="47">
        <v>102625</v>
      </c>
      <c r="C6" s="61" t="s">
        <v>21</v>
      </c>
      <c r="D6" s="76" t="s">
        <v>56</v>
      </c>
      <c r="E6" s="80">
        <v>38611</v>
      </c>
      <c r="F6" s="11" t="s">
        <v>22</v>
      </c>
      <c r="G6" s="61"/>
      <c r="H6" s="76" t="s">
        <v>52</v>
      </c>
      <c r="I6" s="65"/>
      <c r="K6" s="47" t="s">
        <v>34</v>
      </c>
      <c r="L6" s="47" t="s">
        <v>35</v>
      </c>
    </row>
    <row r="7" spans="1:12" s="60" customFormat="1" ht="18" customHeight="1" x14ac:dyDescent="0.25">
      <c r="A7" s="78">
        <v>152</v>
      </c>
      <c r="B7" s="78">
        <v>104889</v>
      </c>
      <c r="C7" s="61" t="s">
        <v>20</v>
      </c>
      <c r="D7" s="79" t="s">
        <v>115</v>
      </c>
      <c r="E7" s="75">
        <v>39839</v>
      </c>
      <c r="F7" s="11" t="s">
        <v>22</v>
      </c>
      <c r="G7" s="11"/>
      <c r="H7" s="79" t="s">
        <v>104</v>
      </c>
      <c r="I7" s="62"/>
      <c r="K7" s="47" t="s">
        <v>30</v>
      </c>
      <c r="L7" s="47" t="s">
        <v>36</v>
      </c>
    </row>
    <row r="8" spans="1:12" s="60" customFormat="1" ht="18" customHeight="1" x14ac:dyDescent="0.25">
      <c r="A8" s="11">
        <v>167</v>
      </c>
      <c r="B8" s="11">
        <v>103871</v>
      </c>
      <c r="C8" s="61" t="s">
        <v>20</v>
      </c>
      <c r="D8" s="62" t="s">
        <v>89</v>
      </c>
      <c r="E8" s="63">
        <v>39515</v>
      </c>
      <c r="F8" s="11" t="s">
        <v>22</v>
      </c>
      <c r="G8" s="62"/>
      <c r="H8" s="62" t="s">
        <v>51</v>
      </c>
      <c r="I8" s="62"/>
      <c r="K8" s="47" t="s">
        <v>37</v>
      </c>
      <c r="L8" s="47" t="s">
        <v>38</v>
      </c>
    </row>
    <row r="9" spans="1:12" s="60" customFormat="1" ht="18" customHeight="1" x14ac:dyDescent="0.25">
      <c r="A9" s="11">
        <v>170</v>
      </c>
      <c r="B9" s="11">
        <v>104886</v>
      </c>
      <c r="C9" s="61" t="s">
        <v>39</v>
      </c>
      <c r="D9" s="62" t="s">
        <v>77</v>
      </c>
      <c r="E9" s="63">
        <v>38958</v>
      </c>
      <c r="F9" s="11" t="s">
        <v>23</v>
      </c>
      <c r="G9" s="62"/>
      <c r="H9" s="62" t="s">
        <v>65</v>
      </c>
      <c r="I9" s="62"/>
    </row>
    <row r="10" spans="1:12" s="60" customFormat="1" ht="18" customHeight="1" x14ac:dyDescent="0.25">
      <c r="A10" s="11">
        <v>188</v>
      </c>
      <c r="B10" s="11">
        <v>104887</v>
      </c>
      <c r="C10" s="61" t="s">
        <v>39</v>
      </c>
      <c r="D10" s="62" t="s">
        <v>83</v>
      </c>
      <c r="E10" s="63">
        <v>39322</v>
      </c>
      <c r="F10" s="11" t="s">
        <v>22</v>
      </c>
      <c r="G10" s="62"/>
      <c r="H10" s="62" t="s">
        <v>65</v>
      </c>
      <c r="I10" s="65"/>
      <c r="L10" s="94" t="s">
        <v>48</v>
      </c>
    </row>
    <row r="11" spans="1:12" s="60" customFormat="1" ht="18" customHeight="1" x14ac:dyDescent="0.25">
      <c r="A11" s="11">
        <v>189</v>
      </c>
      <c r="B11" s="11">
        <v>104890</v>
      </c>
      <c r="C11" s="61" t="s">
        <v>39</v>
      </c>
      <c r="D11" s="62" t="s">
        <v>68</v>
      </c>
      <c r="E11" s="63">
        <v>39368</v>
      </c>
      <c r="F11" s="11" t="s">
        <v>23</v>
      </c>
      <c r="G11" s="62"/>
      <c r="H11" s="62" t="s">
        <v>65</v>
      </c>
      <c r="I11" s="65"/>
      <c r="L11" s="94"/>
    </row>
    <row r="12" spans="1:12" s="60" customFormat="1" ht="18" customHeight="1" x14ac:dyDescent="0.25">
      <c r="A12" s="78">
        <v>201</v>
      </c>
      <c r="B12" s="78">
        <v>104184</v>
      </c>
      <c r="C12" s="61" t="s">
        <v>20</v>
      </c>
      <c r="D12" s="79" t="s">
        <v>111</v>
      </c>
      <c r="E12" s="75">
        <v>40117</v>
      </c>
      <c r="F12" s="11" t="s">
        <v>22</v>
      </c>
      <c r="G12" s="11"/>
      <c r="H12" s="79" t="s">
        <v>104</v>
      </c>
      <c r="I12" s="70"/>
      <c r="L12" s="94"/>
    </row>
    <row r="13" spans="1:12" s="60" customFormat="1" ht="18" customHeight="1" x14ac:dyDescent="0.25">
      <c r="A13" s="78">
        <v>210</v>
      </c>
      <c r="B13" s="78">
        <v>104185</v>
      </c>
      <c r="C13" s="61" t="s">
        <v>39</v>
      </c>
      <c r="D13" s="79" t="s">
        <v>119</v>
      </c>
      <c r="E13" s="75">
        <v>38917</v>
      </c>
      <c r="F13" s="11" t="s">
        <v>22</v>
      </c>
      <c r="G13" s="11"/>
      <c r="H13" s="79" t="s">
        <v>104</v>
      </c>
      <c r="I13" s="62"/>
      <c r="L13" s="71"/>
    </row>
    <row r="14" spans="1:12" s="60" customFormat="1" ht="18" customHeight="1" x14ac:dyDescent="0.25">
      <c r="A14" s="11">
        <v>328</v>
      </c>
      <c r="B14" s="11">
        <v>103416</v>
      </c>
      <c r="C14" s="61" t="s">
        <v>21</v>
      </c>
      <c r="D14" s="62" t="s">
        <v>71</v>
      </c>
      <c r="E14" s="63">
        <v>38117</v>
      </c>
      <c r="F14" s="11" t="s">
        <v>22</v>
      </c>
      <c r="G14" s="62"/>
      <c r="H14" s="62" t="s">
        <v>65</v>
      </c>
      <c r="I14" s="62"/>
      <c r="L14" s="94" t="s">
        <v>49</v>
      </c>
    </row>
    <row r="15" spans="1:12" s="60" customFormat="1" ht="18" customHeight="1" x14ac:dyDescent="0.25">
      <c r="A15" s="11">
        <v>331</v>
      </c>
      <c r="B15" s="11">
        <v>103417</v>
      </c>
      <c r="C15" s="61" t="s">
        <v>39</v>
      </c>
      <c r="D15" s="62" t="s">
        <v>82</v>
      </c>
      <c r="E15" s="63">
        <v>39311</v>
      </c>
      <c r="F15" s="11" t="s">
        <v>23</v>
      </c>
      <c r="G15" s="62"/>
      <c r="H15" s="62" t="s">
        <v>65</v>
      </c>
      <c r="I15" s="62"/>
      <c r="L15" s="94"/>
    </row>
    <row r="16" spans="1:12" s="60" customFormat="1" ht="18" customHeight="1" x14ac:dyDescent="0.25">
      <c r="A16" s="11">
        <v>365</v>
      </c>
      <c r="B16" s="11">
        <v>104276</v>
      </c>
      <c r="C16" s="61" t="s">
        <v>21</v>
      </c>
      <c r="D16" s="62" t="s">
        <v>98</v>
      </c>
      <c r="E16" s="63">
        <v>38710</v>
      </c>
      <c r="F16" s="11" t="s">
        <v>23</v>
      </c>
      <c r="G16" s="62"/>
      <c r="H16" s="62" t="s">
        <v>61</v>
      </c>
      <c r="I16" s="65"/>
      <c r="L16" s="94"/>
    </row>
    <row r="17" spans="1:12" s="60" customFormat="1" ht="18" customHeight="1" x14ac:dyDescent="0.25">
      <c r="A17" s="11">
        <v>366</v>
      </c>
      <c r="B17" s="11">
        <v>104278</v>
      </c>
      <c r="C17" s="61" t="s">
        <v>21</v>
      </c>
      <c r="D17" s="62" t="s">
        <v>100</v>
      </c>
      <c r="E17" s="63">
        <v>38083</v>
      </c>
      <c r="F17" s="11" t="s">
        <v>22</v>
      </c>
      <c r="G17" s="62"/>
      <c r="H17" s="62" t="s">
        <v>61</v>
      </c>
      <c r="I17" s="65"/>
      <c r="L17" s="94" t="s">
        <v>41</v>
      </c>
    </row>
    <row r="18" spans="1:12" s="60" customFormat="1" ht="18" customHeight="1" x14ac:dyDescent="0.25">
      <c r="A18" s="78">
        <v>418</v>
      </c>
      <c r="B18" s="78">
        <v>104300</v>
      </c>
      <c r="C18" s="61" t="s">
        <v>21</v>
      </c>
      <c r="D18" s="79" t="s">
        <v>124</v>
      </c>
      <c r="E18" s="75">
        <v>38173</v>
      </c>
      <c r="F18" s="11" t="s">
        <v>22</v>
      </c>
      <c r="G18" s="11"/>
      <c r="H18" s="79" t="s">
        <v>104</v>
      </c>
      <c r="I18" s="62"/>
      <c r="L18" s="94"/>
    </row>
    <row r="19" spans="1:12" s="60" customFormat="1" ht="18" customHeight="1" x14ac:dyDescent="0.25">
      <c r="A19" s="78">
        <v>463</v>
      </c>
      <c r="B19" s="78">
        <v>101681</v>
      </c>
      <c r="C19" s="61" t="s">
        <v>39</v>
      </c>
      <c r="D19" s="79" t="s">
        <v>44</v>
      </c>
      <c r="E19" s="75">
        <v>39271</v>
      </c>
      <c r="F19" s="11" t="s">
        <v>23</v>
      </c>
      <c r="G19" s="11"/>
      <c r="H19" s="79" t="s">
        <v>104</v>
      </c>
      <c r="I19" s="65"/>
      <c r="L19" s="94"/>
    </row>
    <row r="20" spans="1:12" s="60" customFormat="1" ht="18" customHeight="1" x14ac:dyDescent="0.25">
      <c r="A20" s="11">
        <v>510</v>
      </c>
      <c r="B20" s="11">
        <v>103550</v>
      </c>
      <c r="C20" s="61" t="s">
        <v>20</v>
      </c>
      <c r="D20" s="62" t="s">
        <v>53</v>
      </c>
      <c r="E20" s="63">
        <v>39684</v>
      </c>
      <c r="F20" s="11" t="s">
        <v>22</v>
      </c>
      <c r="G20" s="11"/>
      <c r="H20" s="62" t="s">
        <v>52</v>
      </c>
      <c r="I20" s="62"/>
      <c r="L20" s="72"/>
    </row>
    <row r="21" spans="1:12" s="60" customFormat="1" ht="18" customHeight="1" x14ac:dyDescent="0.25">
      <c r="A21" s="11">
        <v>535</v>
      </c>
      <c r="B21" s="11">
        <v>105108</v>
      </c>
      <c r="C21" s="61" t="s">
        <v>39</v>
      </c>
      <c r="D21" s="62" t="s">
        <v>88</v>
      </c>
      <c r="E21" s="63">
        <v>38852</v>
      </c>
      <c r="F21" s="11" t="s">
        <v>22</v>
      </c>
      <c r="G21" s="62"/>
      <c r="H21" s="62" t="s">
        <v>51</v>
      </c>
      <c r="I21" s="62"/>
      <c r="L21" s="71"/>
    </row>
    <row r="22" spans="1:12" s="60" customFormat="1" ht="18" customHeight="1" x14ac:dyDescent="0.25">
      <c r="A22" s="78">
        <v>552</v>
      </c>
      <c r="B22" s="78">
        <v>101694</v>
      </c>
      <c r="C22" s="61" t="s">
        <v>39</v>
      </c>
      <c r="D22" s="79" t="s">
        <v>118</v>
      </c>
      <c r="E22" s="75">
        <v>38985</v>
      </c>
      <c r="F22" s="11" t="s">
        <v>22</v>
      </c>
      <c r="G22" s="11"/>
      <c r="H22" s="79" t="s">
        <v>104</v>
      </c>
      <c r="I22" s="65"/>
      <c r="L22" s="94" t="s">
        <v>42</v>
      </c>
    </row>
    <row r="23" spans="1:12" s="60" customFormat="1" ht="18" customHeight="1" x14ac:dyDescent="0.25">
      <c r="A23" s="11">
        <v>554</v>
      </c>
      <c r="B23" s="11">
        <v>103873</v>
      </c>
      <c r="C23" s="73" t="s">
        <v>40</v>
      </c>
      <c r="D23" s="62" t="s">
        <v>84</v>
      </c>
      <c r="E23" s="63">
        <v>40326</v>
      </c>
      <c r="F23" s="11" t="s">
        <v>22</v>
      </c>
      <c r="G23" s="62"/>
      <c r="H23" s="62" t="s">
        <v>51</v>
      </c>
      <c r="I23" s="65"/>
      <c r="L23" s="94"/>
    </row>
    <row r="24" spans="1:12" s="60" customFormat="1" ht="18" customHeight="1" x14ac:dyDescent="0.25">
      <c r="A24" s="11">
        <v>565</v>
      </c>
      <c r="B24" s="11">
        <v>104449</v>
      </c>
      <c r="C24" s="61" t="s">
        <v>39</v>
      </c>
      <c r="D24" s="62" t="s">
        <v>74</v>
      </c>
      <c r="E24" s="63">
        <v>38859</v>
      </c>
      <c r="F24" s="11" t="s">
        <v>22</v>
      </c>
      <c r="G24" s="62"/>
      <c r="H24" s="62" t="s">
        <v>65</v>
      </c>
      <c r="I24" s="65"/>
      <c r="L24" s="94"/>
    </row>
    <row r="25" spans="1:12" s="60" customFormat="1" ht="18" customHeight="1" x14ac:dyDescent="0.25">
      <c r="A25" s="78">
        <v>613</v>
      </c>
      <c r="B25" s="78">
        <v>105122</v>
      </c>
      <c r="C25" s="73" t="s">
        <v>40</v>
      </c>
      <c r="D25" s="79" t="s">
        <v>107</v>
      </c>
      <c r="E25" s="75">
        <v>40830</v>
      </c>
      <c r="F25" s="11" t="s">
        <v>22</v>
      </c>
      <c r="G25" s="11"/>
      <c r="H25" s="79" t="s">
        <v>104</v>
      </c>
      <c r="I25" s="65"/>
    </row>
    <row r="26" spans="1:12" s="60" customFormat="1" ht="18" customHeight="1" x14ac:dyDescent="0.25">
      <c r="A26" s="78">
        <v>614</v>
      </c>
      <c r="B26" s="78">
        <v>105123</v>
      </c>
      <c r="C26" s="73" t="s">
        <v>40</v>
      </c>
      <c r="D26" s="79" t="s">
        <v>109</v>
      </c>
      <c r="E26" s="75">
        <v>40747</v>
      </c>
      <c r="F26" s="11" t="s">
        <v>23</v>
      </c>
      <c r="G26" s="11"/>
      <c r="H26" s="79" t="s">
        <v>104</v>
      </c>
      <c r="I26" s="62"/>
    </row>
    <row r="27" spans="1:12" s="60" customFormat="1" ht="18" customHeight="1" x14ac:dyDescent="0.25">
      <c r="A27" s="78">
        <v>615</v>
      </c>
      <c r="B27" s="78">
        <v>105124</v>
      </c>
      <c r="C27" s="73" t="s">
        <v>40</v>
      </c>
      <c r="D27" s="79" t="s">
        <v>108</v>
      </c>
      <c r="E27" s="75">
        <v>40775</v>
      </c>
      <c r="F27" s="11" t="s">
        <v>22</v>
      </c>
      <c r="G27" s="11"/>
      <c r="H27" s="79" t="s">
        <v>104</v>
      </c>
      <c r="I27" s="65"/>
      <c r="L27" s="94" t="s">
        <v>43</v>
      </c>
    </row>
    <row r="28" spans="1:12" s="60" customFormat="1" ht="18" customHeight="1" x14ac:dyDescent="0.25">
      <c r="A28" s="78">
        <v>650</v>
      </c>
      <c r="B28" s="78">
        <v>105148</v>
      </c>
      <c r="C28" s="73" t="s">
        <v>40</v>
      </c>
      <c r="D28" s="79" t="s">
        <v>110</v>
      </c>
      <c r="E28" s="75">
        <v>40284</v>
      </c>
      <c r="F28" s="11" t="s">
        <v>22</v>
      </c>
      <c r="G28" s="11"/>
      <c r="H28" s="79" t="s">
        <v>104</v>
      </c>
      <c r="I28" s="62"/>
      <c r="L28" s="94"/>
    </row>
    <row r="29" spans="1:12" s="60" customFormat="1" ht="18" customHeight="1" x14ac:dyDescent="0.25">
      <c r="A29" s="78">
        <v>654</v>
      </c>
      <c r="B29" s="78">
        <v>105149</v>
      </c>
      <c r="C29" s="73" t="s">
        <v>40</v>
      </c>
      <c r="D29" s="79" t="s">
        <v>106</v>
      </c>
      <c r="E29" s="75">
        <v>40856</v>
      </c>
      <c r="F29" s="11" t="s">
        <v>22</v>
      </c>
      <c r="G29" s="11"/>
      <c r="H29" s="79" t="s">
        <v>104</v>
      </c>
      <c r="I29" s="65"/>
    </row>
    <row r="30" spans="1:12" s="60" customFormat="1" ht="18" customHeight="1" x14ac:dyDescent="0.25">
      <c r="A30" s="78">
        <v>678</v>
      </c>
      <c r="B30" s="78">
        <v>103704</v>
      </c>
      <c r="C30" s="61" t="s">
        <v>39</v>
      </c>
      <c r="D30" s="79" t="s">
        <v>120</v>
      </c>
      <c r="E30" s="75">
        <v>38886</v>
      </c>
      <c r="F30" s="11" t="s">
        <v>22</v>
      </c>
      <c r="G30" s="11"/>
      <c r="H30" s="79" t="s">
        <v>104</v>
      </c>
      <c r="I30" s="65"/>
    </row>
    <row r="31" spans="1:12" s="60" customFormat="1" ht="18" customHeight="1" x14ac:dyDescent="0.25">
      <c r="A31" s="78">
        <v>681</v>
      </c>
      <c r="B31" s="78">
        <v>105151</v>
      </c>
      <c r="C31" s="61" t="s">
        <v>20</v>
      </c>
      <c r="D31" s="79" t="s">
        <v>112</v>
      </c>
      <c r="E31" s="75">
        <v>40097</v>
      </c>
      <c r="F31" s="11" t="s">
        <v>22</v>
      </c>
      <c r="G31" s="11"/>
      <c r="H31" s="79" t="s">
        <v>104</v>
      </c>
      <c r="I31" s="62"/>
    </row>
    <row r="32" spans="1:12" s="60" customFormat="1" ht="18" customHeight="1" x14ac:dyDescent="0.25">
      <c r="A32" s="78">
        <v>685</v>
      </c>
      <c r="B32" s="78">
        <v>105153</v>
      </c>
      <c r="C32" s="61" t="s">
        <v>21</v>
      </c>
      <c r="D32" s="79" t="s">
        <v>123</v>
      </c>
      <c r="E32" s="75">
        <v>38240</v>
      </c>
      <c r="F32" s="11" t="s">
        <v>22</v>
      </c>
      <c r="G32" s="11"/>
      <c r="H32" s="79" t="s">
        <v>104</v>
      </c>
      <c r="I32" s="65"/>
    </row>
    <row r="33" spans="1:9" s="60" customFormat="1" ht="18" customHeight="1" x14ac:dyDescent="0.25">
      <c r="A33" s="11">
        <v>708</v>
      </c>
      <c r="B33" s="11">
        <v>105160</v>
      </c>
      <c r="C33" s="61" t="s">
        <v>39</v>
      </c>
      <c r="D33" s="62" t="s">
        <v>79</v>
      </c>
      <c r="E33" s="63">
        <v>39424</v>
      </c>
      <c r="F33" s="11" t="s">
        <v>23</v>
      </c>
      <c r="G33" s="62"/>
      <c r="H33" s="62" t="s">
        <v>65</v>
      </c>
      <c r="I33" s="65"/>
    </row>
    <row r="34" spans="1:9" s="60" customFormat="1" ht="18" customHeight="1" x14ac:dyDescent="0.25">
      <c r="A34" s="11">
        <v>732</v>
      </c>
      <c r="B34" s="11">
        <v>104562</v>
      </c>
      <c r="C34" s="61" t="s">
        <v>39</v>
      </c>
      <c r="D34" s="62" t="s">
        <v>67</v>
      </c>
      <c r="E34" s="63">
        <v>39308</v>
      </c>
      <c r="F34" s="11" t="s">
        <v>23</v>
      </c>
      <c r="G34" s="62"/>
      <c r="H34" s="62" t="s">
        <v>65</v>
      </c>
      <c r="I34" s="62"/>
    </row>
    <row r="35" spans="1:9" s="60" customFormat="1" ht="18" customHeight="1" x14ac:dyDescent="0.25">
      <c r="A35" s="78">
        <v>747</v>
      </c>
      <c r="B35" s="78">
        <v>102409</v>
      </c>
      <c r="C35" s="61" t="s">
        <v>39</v>
      </c>
      <c r="D35" s="79" t="s">
        <v>117</v>
      </c>
      <c r="E35" s="75">
        <v>39021</v>
      </c>
      <c r="F35" s="11" t="s">
        <v>22</v>
      </c>
      <c r="G35" s="11"/>
      <c r="H35" s="79" t="s">
        <v>104</v>
      </c>
      <c r="I35" s="62"/>
    </row>
    <row r="36" spans="1:9" s="60" customFormat="1" ht="18" customHeight="1" x14ac:dyDescent="0.25">
      <c r="A36" s="11">
        <v>784</v>
      </c>
      <c r="B36" s="11">
        <v>103790</v>
      </c>
      <c r="C36" s="61" t="s">
        <v>21</v>
      </c>
      <c r="D36" s="62" t="s">
        <v>64</v>
      </c>
      <c r="E36" s="63">
        <v>38540</v>
      </c>
      <c r="F36" s="11" t="s">
        <v>22</v>
      </c>
      <c r="G36" s="62"/>
      <c r="H36" s="62" t="s">
        <v>65</v>
      </c>
      <c r="I36" s="62"/>
    </row>
    <row r="37" spans="1:9" s="60" customFormat="1" ht="18" customHeight="1" x14ac:dyDescent="0.25">
      <c r="A37" s="11">
        <v>802</v>
      </c>
      <c r="B37" s="11">
        <v>102281</v>
      </c>
      <c r="C37" s="61" t="s">
        <v>39</v>
      </c>
      <c r="D37" s="62" t="s">
        <v>73</v>
      </c>
      <c r="E37" s="63">
        <v>39363</v>
      </c>
      <c r="F37" s="11" t="s">
        <v>22</v>
      </c>
      <c r="G37" s="62"/>
      <c r="H37" s="62" t="s">
        <v>65</v>
      </c>
      <c r="I37" s="62"/>
    </row>
    <row r="38" spans="1:9" s="60" customFormat="1" ht="18" customHeight="1" x14ac:dyDescent="0.25">
      <c r="A38" s="11">
        <v>851</v>
      </c>
      <c r="B38" s="11">
        <v>102043</v>
      </c>
      <c r="C38" s="61" t="s">
        <v>21</v>
      </c>
      <c r="D38" s="62" t="s">
        <v>86</v>
      </c>
      <c r="E38" s="63">
        <v>38202</v>
      </c>
      <c r="F38" s="11" t="s">
        <v>22</v>
      </c>
      <c r="G38" s="62"/>
      <c r="H38" s="62" t="s">
        <v>51</v>
      </c>
      <c r="I38" s="62"/>
    </row>
    <row r="39" spans="1:9" s="60" customFormat="1" ht="18" customHeight="1" x14ac:dyDescent="0.25">
      <c r="A39" s="11">
        <v>891</v>
      </c>
      <c r="B39" s="11">
        <v>101938</v>
      </c>
      <c r="C39" s="61" t="s">
        <v>21</v>
      </c>
      <c r="D39" s="62" t="s">
        <v>69</v>
      </c>
      <c r="E39" s="63">
        <v>38178</v>
      </c>
      <c r="F39" s="11" t="s">
        <v>22</v>
      </c>
      <c r="G39" s="62"/>
      <c r="H39" s="62" t="s">
        <v>65</v>
      </c>
      <c r="I39" s="62"/>
    </row>
    <row r="40" spans="1:9" s="60" customFormat="1" ht="18" customHeight="1" x14ac:dyDescent="0.25">
      <c r="A40" s="78">
        <v>984</v>
      </c>
      <c r="B40" s="78">
        <v>102410</v>
      </c>
      <c r="C40" s="61" t="s">
        <v>39</v>
      </c>
      <c r="D40" s="79" t="s">
        <v>116</v>
      </c>
      <c r="E40" s="75">
        <v>39342</v>
      </c>
      <c r="F40" s="11" t="s">
        <v>22</v>
      </c>
      <c r="G40" s="11"/>
      <c r="H40" s="79" t="s">
        <v>104</v>
      </c>
      <c r="I40" s="65"/>
    </row>
    <row r="41" spans="1:9" s="60" customFormat="1" ht="18" customHeight="1" x14ac:dyDescent="0.25">
      <c r="A41" s="11">
        <v>1012</v>
      </c>
      <c r="B41" s="11">
        <v>105555</v>
      </c>
      <c r="C41" s="61" t="s">
        <v>39</v>
      </c>
      <c r="D41" s="62" t="s">
        <v>94</v>
      </c>
      <c r="E41" s="63">
        <v>39224</v>
      </c>
      <c r="F41" s="11" t="s">
        <v>23</v>
      </c>
      <c r="G41" s="62"/>
      <c r="H41" s="62" t="s">
        <v>51</v>
      </c>
      <c r="I41" s="62"/>
    </row>
    <row r="42" spans="1:9" s="60" customFormat="1" ht="18" customHeight="1" x14ac:dyDescent="0.25">
      <c r="A42" s="11">
        <v>1013</v>
      </c>
      <c r="B42" s="11">
        <v>105556</v>
      </c>
      <c r="C42" s="61" t="s">
        <v>21</v>
      </c>
      <c r="D42" s="62" t="s">
        <v>93</v>
      </c>
      <c r="E42" s="63">
        <v>38335</v>
      </c>
      <c r="F42" s="11" t="s">
        <v>22</v>
      </c>
      <c r="G42" s="62"/>
      <c r="H42" s="62" t="s">
        <v>51</v>
      </c>
      <c r="I42" s="62"/>
    </row>
    <row r="43" spans="1:9" s="60" customFormat="1" ht="18" customHeight="1" x14ac:dyDescent="0.25">
      <c r="A43" s="66">
        <v>1014</v>
      </c>
      <c r="B43" s="66">
        <v>105557</v>
      </c>
      <c r="C43" s="73" t="s">
        <v>40</v>
      </c>
      <c r="D43" s="67" t="s">
        <v>80</v>
      </c>
      <c r="E43" s="68">
        <v>40791</v>
      </c>
      <c r="F43" s="66" t="s">
        <v>22</v>
      </c>
      <c r="G43" s="76"/>
      <c r="H43" s="67" t="s">
        <v>65</v>
      </c>
      <c r="I43" s="62"/>
    </row>
    <row r="44" spans="1:9" s="60" customFormat="1" ht="18" customHeight="1" x14ac:dyDescent="0.25">
      <c r="A44" s="11">
        <v>1015</v>
      </c>
      <c r="B44" s="11">
        <v>105558</v>
      </c>
      <c r="C44" s="61" t="s">
        <v>39</v>
      </c>
      <c r="D44" s="62" t="s">
        <v>75</v>
      </c>
      <c r="E44" s="63">
        <v>39049</v>
      </c>
      <c r="F44" s="11" t="s">
        <v>22</v>
      </c>
      <c r="G44" s="62"/>
      <c r="H44" s="62" t="s">
        <v>65</v>
      </c>
      <c r="I44" s="62"/>
    </row>
    <row r="45" spans="1:9" s="60" customFormat="1" ht="18" customHeight="1" x14ac:dyDescent="0.25">
      <c r="A45" s="66">
        <v>1026</v>
      </c>
      <c r="B45" s="66">
        <v>105697</v>
      </c>
      <c r="C45" s="73" t="s">
        <v>40</v>
      </c>
      <c r="D45" s="67" t="s">
        <v>91</v>
      </c>
      <c r="E45" s="68">
        <v>40898</v>
      </c>
      <c r="F45" s="66" t="s">
        <v>23</v>
      </c>
      <c r="G45" s="76"/>
      <c r="H45" s="67" t="s">
        <v>51</v>
      </c>
      <c r="I45" s="65"/>
    </row>
    <row r="46" spans="1:9" s="60" customFormat="1" ht="18" customHeight="1" x14ac:dyDescent="0.25">
      <c r="A46" s="11">
        <v>1039</v>
      </c>
      <c r="B46" s="11">
        <v>105730</v>
      </c>
      <c r="C46" s="61" t="s">
        <v>20</v>
      </c>
      <c r="D46" s="62" t="s">
        <v>99</v>
      </c>
      <c r="E46" s="63">
        <v>40099</v>
      </c>
      <c r="F46" s="11" t="s">
        <v>22</v>
      </c>
      <c r="G46" s="62"/>
      <c r="H46" s="62" t="s">
        <v>61</v>
      </c>
      <c r="I46" s="65"/>
    </row>
    <row r="47" spans="1:9" s="60" customFormat="1" ht="18" customHeight="1" x14ac:dyDescent="0.25">
      <c r="A47" s="11">
        <v>1040</v>
      </c>
      <c r="B47" s="11">
        <v>105731</v>
      </c>
      <c r="C47" s="73" t="s">
        <v>40</v>
      </c>
      <c r="D47" s="62" t="s">
        <v>97</v>
      </c>
      <c r="E47" s="63">
        <v>40223</v>
      </c>
      <c r="F47" s="11" t="s">
        <v>22</v>
      </c>
      <c r="G47" s="62"/>
      <c r="H47" s="62" t="s">
        <v>61</v>
      </c>
      <c r="I47" s="65"/>
    </row>
    <row r="48" spans="1:9" s="60" customFormat="1" ht="18" customHeight="1" x14ac:dyDescent="0.25">
      <c r="A48" s="11">
        <v>1041</v>
      </c>
      <c r="B48" s="11">
        <v>105732</v>
      </c>
      <c r="C48" s="61" t="s">
        <v>39</v>
      </c>
      <c r="D48" s="62" t="s">
        <v>96</v>
      </c>
      <c r="E48" s="63">
        <v>39008</v>
      </c>
      <c r="F48" s="11" t="s">
        <v>23</v>
      </c>
      <c r="G48" s="62"/>
      <c r="H48" s="62" t="s">
        <v>61</v>
      </c>
      <c r="I48" s="62"/>
    </row>
    <row r="49" spans="1:9" s="60" customFormat="1" ht="18" customHeight="1" x14ac:dyDescent="0.25">
      <c r="A49" s="11">
        <v>1051</v>
      </c>
      <c r="B49" s="11">
        <v>105760</v>
      </c>
      <c r="C49" s="61" t="s">
        <v>39</v>
      </c>
      <c r="D49" s="62" t="s">
        <v>92</v>
      </c>
      <c r="E49" s="63">
        <v>39347</v>
      </c>
      <c r="F49" s="11" t="s">
        <v>22</v>
      </c>
      <c r="G49" s="62"/>
      <c r="H49" s="62" t="s">
        <v>51</v>
      </c>
      <c r="I49" s="62"/>
    </row>
    <row r="50" spans="1:9" s="60" customFormat="1" ht="18" customHeight="1" x14ac:dyDescent="0.25">
      <c r="A50" s="66">
        <v>1057</v>
      </c>
      <c r="B50" s="66">
        <v>105807</v>
      </c>
      <c r="C50" s="73" t="s">
        <v>40</v>
      </c>
      <c r="D50" s="67" t="s">
        <v>70</v>
      </c>
      <c r="E50" s="68">
        <v>41137</v>
      </c>
      <c r="F50" s="66" t="s">
        <v>22</v>
      </c>
      <c r="G50" s="76"/>
      <c r="H50" s="67" t="s">
        <v>65</v>
      </c>
      <c r="I50" s="65"/>
    </row>
    <row r="51" spans="1:9" s="60" customFormat="1" ht="18" customHeight="1" x14ac:dyDescent="0.25">
      <c r="A51" s="11">
        <v>1070</v>
      </c>
      <c r="B51" s="11">
        <v>105821</v>
      </c>
      <c r="C51" s="61" t="s">
        <v>39</v>
      </c>
      <c r="D51" s="62" t="s">
        <v>78</v>
      </c>
      <c r="E51" s="63">
        <v>39083</v>
      </c>
      <c r="F51" s="11" t="s">
        <v>23</v>
      </c>
      <c r="G51" s="62"/>
      <c r="H51" s="62" t="s">
        <v>65</v>
      </c>
      <c r="I51" s="65"/>
    </row>
    <row r="52" spans="1:9" s="60" customFormat="1" ht="18" customHeight="1" x14ac:dyDescent="0.25">
      <c r="A52" s="78">
        <v>1071</v>
      </c>
      <c r="B52" s="78">
        <v>105828</v>
      </c>
      <c r="C52" s="61" t="s">
        <v>21</v>
      </c>
      <c r="D52" s="79" t="s">
        <v>121</v>
      </c>
      <c r="E52" s="75">
        <v>38699</v>
      </c>
      <c r="F52" s="11" t="s">
        <v>23</v>
      </c>
      <c r="G52" s="11"/>
      <c r="H52" s="79" t="s">
        <v>104</v>
      </c>
      <c r="I52" s="62"/>
    </row>
    <row r="53" spans="1:9" s="60" customFormat="1" ht="18" customHeight="1" x14ac:dyDescent="0.25">
      <c r="A53" s="78">
        <v>1090</v>
      </c>
      <c r="B53" s="78">
        <v>105887</v>
      </c>
      <c r="C53" s="73" t="s">
        <v>40</v>
      </c>
      <c r="D53" s="79" t="s">
        <v>105</v>
      </c>
      <c r="E53" s="75">
        <v>40874</v>
      </c>
      <c r="F53" s="11" t="s">
        <v>22</v>
      </c>
      <c r="G53" s="11"/>
      <c r="H53" s="79" t="s">
        <v>104</v>
      </c>
      <c r="I53" s="62"/>
    </row>
    <row r="54" spans="1:9" s="60" customFormat="1" ht="18" customHeight="1" x14ac:dyDescent="0.25">
      <c r="A54" s="78">
        <v>1154</v>
      </c>
      <c r="B54" s="78">
        <v>105989</v>
      </c>
      <c r="C54" s="61" t="s">
        <v>20</v>
      </c>
      <c r="D54" s="79" t="s">
        <v>113</v>
      </c>
      <c r="E54" s="75">
        <v>40002</v>
      </c>
      <c r="F54" s="11" t="s">
        <v>22</v>
      </c>
      <c r="G54" s="11"/>
      <c r="H54" s="79" t="s">
        <v>104</v>
      </c>
      <c r="I54" s="62"/>
    </row>
    <row r="55" spans="1:9" s="60" customFormat="1" ht="18" customHeight="1" x14ac:dyDescent="0.25">
      <c r="A55" s="11">
        <v>1224</v>
      </c>
      <c r="B55" s="11">
        <v>106099</v>
      </c>
      <c r="C55" s="73" t="s">
        <v>40</v>
      </c>
      <c r="D55" s="62" t="s">
        <v>60</v>
      </c>
      <c r="E55" s="63">
        <v>40760</v>
      </c>
      <c r="F55" s="11" t="s">
        <v>22</v>
      </c>
      <c r="G55" s="11"/>
      <c r="H55" s="62" t="s">
        <v>52</v>
      </c>
      <c r="I55" s="62"/>
    </row>
    <row r="56" spans="1:9" s="60" customFormat="1" ht="18" customHeight="1" x14ac:dyDescent="0.25">
      <c r="A56" s="11">
        <v>1225</v>
      </c>
      <c r="B56" s="11">
        <v>106100</v>
      </c>
      <c r="C56" s="61" t="s">
        <v>39</v>
      </c>
      <c r="D56" s="62" t="s">
        <v>55</v>
      </c>
      <c r="E56" s="63">
        <v>39199</v>
      </c>
      <c r="F56" s="11" t="s">
        <v>22</v>
      </c>
      <c r="G56" s="61"/>
      <c r="H56" s="62" t="s">
        <v>52</v>
      </c>
      <c r="I56" s="62"/>
    </row>
    <row r="57" spans="1:9" s="60" customFormat="1" ht="18" customHeight="1" x14ac:dyDescent="0.25">
      <c r="A57" s="11">
        <v>1227</v>
      </c>
      <c r="B57" s="11">
        <v>106102</v>
      </c>
      <c r="C57" s="61" t="s">
        <v>20</v>
      </c>
      <c r="D57" s="62" t="s">
        <v>54</v>
      </c>
      <c r="E57" s="63">
        <v>39727</v>
      </c>
      <c r="F57" s="11" t="s">
        <v>22</v>
      </c>
      <c r="G57" s="61"/>
      <c r="H57" s="62" t="s">
        <v>52</v>
      </c>
      <c r="I57" s="62"/>
    </row>
    <row r="58" spans="1:9" s="60" customFormat="1" ht="18" customHeight="1" x14ac:dyDescent="0.25">
      <c r="A58" s="11">
        <v>1337</v>
      </c>
      <c r="B58" s="11">
        <v>105409</v>
      </c>
      <c r="C58" s="61" t="s">
        <v>21</v>
      </c>
      <c r="D58" s="62" t="s">
        <v>87</v>
      </c>
      <c r="E58" s="63">
        <v>38422</v>
      </c>
      <c r="F58" s="11" t="s">
        <v>22</v>
      </c>
      <c r="G58" s="62"/>
      <c r="H58" s="62" t="s">
        <v>51</v>
      </c>
      <c r="I58" s="65"/>
    </row>
    <row r="59" spans="1:9" s="60" customFormat="1" ht="18" customHeight="1" x14ac:dyDescent="0.25">
      <c r="A59" s="11">
        <v>1361</v>
      </c>
      <c r="B59" s="11">
        <v>105469</v>
      </c>
      <c r="C59" s="61" t="s">
        <v>20</v>
      </c>
      <c r="D59" s="62" t="s">
        <v>90</v>
      </c>
      <c r="E59" s="63">
        <v>39721</v>
      </c>
      <c r="F59" s="11" t="s">
        <v>23</v>
      </c>
      <c r="G59" s="62"/>
      <c r="H59" s="62" t="s">
        <v>51</v>
      </c>
      <c r="I59" s="65"/>
    </row>
    <row r="60" spans="1:9" s="60" customFormat="1" ht="18" customHeight="1" x14ac:dyDescent="0.25">
      <c r="A60" s="78">
        <v>1375</v>
      </c>
      <c r="B60" s="78">
        <v>105491</v>
      </c>
      <c r="C60" s="61" t="s">
        <v>20</v>
      </c>
      <c r="D60" s="79" t="s">
        <v>114</v>
      </c>
      <c r="E60" s="75">
        <v>39949</v>
      </c>
      <c r="F60" s="11" t="s">
        <v>22</v>
      </c>
      <c r="G60" s="11"/>
      <c r="H60" s="79" t="s">
        <v>104</v>
      </c>
      <c r="I60" s="65"/>
    </row>
    <row r="61" spans="1:9" s="60" customFormat="1" ht="18" customHeight="1" x14ac:dyDescent="0.25">
      <c r="A61" s="78">
        <v>1376</v>
      </c>
      <c r="B61" s="78">
        <v>105492</v>
      </c>
      <c r="C61" s="61" t="s">
        <v>21</v>
      </c>
      <c r="D61" s="79" t="s">
        <v>125</v>
      </c>
      <c r="E61" s="75">
        <v>38051</v>
      </c>
      <c r="F61" s="11" t="s">
        <v>22</v>
      </c>
      <c r="G61" s="11"/>
      <c r="H61" s="79" t="s">
        <v>104</v>
      </c>
      <c r="I61" s="65"/>
    </row>
    <row r="62" spans="1:9" s="60" customFormat="1" ht="18" customHeight="1" x14ac:dyDescent="0.25">
      <c r="A62" s="66">
        <v>1532</v>
      </c>
      <c r="B62" s="66">
        <v>104439</v>
      </c>
      <c r="C62" s="66" t="s">
        <v>24</v>
      </c>
      <c r="D62" s="74" t="s">
        <v>50</v>
      </c>
      <c r="E62" s="68">
        <v>37985</v>
      </c>
      <c r="F62" s="66" t="s">
        <v>22</v>
      </c>
      <c r="G62" s="66"/>
      <c r="H62" s="74" t="s">
        <v>51</v>
      </c>
      <c r="I62" s="62"/>
    </row>
    <row r="63" spans="1:9" s="60" customFormat="1" ht="18" customHeight="1" x14ac:dyDescent="0.25">
      <c r="A63" s="47">
        <v>1657</v>
      </c>
      <c r="B63" s="47">
        <v>104279</v>
      </c>
      <c r="C63" s="66" t="s">
        <v>24</v>
      </c>
      <c r="D63" s="76" t="s">
        <v>62</v>
      </c>
      <c r="E63" s="80">
        <v>37782</v>
      </c>
      <c r="F63" s="11" t="s">
        <v>22</v>
      </c>
      <c r="G63" s="11"/>
      <c r="H63" s="76" t="s">
        <v>61</v>
      </c>
      <c r="I63" s="62"/>
    </row>
    <row r="64" spans="1:9" s="60" customFormat="1" ht="18" customHeight="1" x14ac:dyDescent="0.25">
      <c r="A64" s="47">
        <v>1658</v>
      </c>
      <c r="B64" s="47">
        <v>105726</v>
      </c>
      <c r="C64" s="66" t="s">
        <v>24</v>
      </c>
      <c r="D64" s="76" t="s">
        <v>63</v>
      </c>
      <c r="E64" s="80">
        <v>37586</v>
      </c>
      <c r="F64" s="11" t="s">
        <v>22</v>
      </c>
      <c r="G64" s="61"/>
      <c r="H64" s="76" t="s">
        <v>61</v>
      </c>
      <c r="I64" s="65"/>
    </row>
    <row r="65" spans="1:9" s="60" customFormat="1" ht="18" customHeight="1" x14ac:dyDescent="0.25">
      <c r="A65" s="99">
        <v>5503</v>
      </c>
      <c r="B65" s="47"/>
      <c r="C65" s="61" t="s">
        <v>40</v>
      </c>
      <c r="D65" s="76" t="s">
        <v>128</v>
      </c>
      <c r="E65" s="63">
        <v>40928</v>
      </c>
      <c r="F65" s="47" t="s">
        <v>22</v>
      </c>
      <c r="G65" s="76"/>
      <c r="H65" s="76" t="s">
        <v>129</v>
      </c>
      <c r="I65" s="76">
        <v>2.5</v>
      </c>
    </row>
    <row r="66" spans="1:9" s="60" customFormat="1" ht="18" customHeight="1" x14ac:dyDescent="0.25">
      <c r="A66" s="11">
        <v>5514</v>
      </c>
      <c r="B66" s="66">
        <v>104125</v>
      </c>
      <c r="C66" s="61" t="s">
        <v>20</v>
      </c>
      <c r="D66" s="67" t="s">
        <v>76</v>
      </c>
      <c r="E66" s="68">
        <v>39944</v>
      </c>
      <c r="F66" s="66" t="s">
        <v>23</v>
      </c>
      <c r="G66" s="76"/>
      <c r="H66" s="67" t="s">
        <v>65</v>
      </c>
      <c r="I66" s="65"/>
    </row>
    <row r="67" spans="1:9" s="60" customFormat="1" ht="18" customHeight="1" x14ac:dyDescent="0.25">
      <c r="A67" s="11">
        <v>5518</v>
      </c>
      <c r="B67" s="92"/>
      <c r="C67" s="61" t="s">
        <v>20</v>
      </c>
      <c r="D67" s="76" t="s">
        <v>101</v>
      </c>
      <c r="E67" s="82">
        <v>39703</v>
      </c>
      <c r="F67" s="61" t="s">
        <v>22</v>
      </c>
      <c r="G67" s="61"/>
      <c r="H67" s="83" t="s">
        <v>45</v>
      </c>
      <c r="I67" s="65">
        <v>2.5</v>
      </c>
    </row>
    <row r="68" spans="1:9" s="60" customFormat="1" ht="18" customHeight="1" x14ac:dyDescent="0.25">
      <c r="A68" s="99">
        <v>5524</v>
      </c>
      <c r="B68" s="11"/>
      <c r="C68" s="61" t="s">
        <v>21</v>
      </c>
      <c r="D68" s="62" t="s">
        <v>57</v>
      </c>
      <c r="E68" s="81">
        <v>38257</v>
      </c>
      <c r="F68" s="11" t="s">
        <v>23</v>
      </c>
      <c r="G68" s="61"/>
      <c r="H68" s="76" t="s">
        <v>52</v>
      </c>
      <c r="I68" s="65"/>
    </row>
    <row r="69" spans="1:9" s="60" customFormat="1" ht="18" customHeight="1" x14ac:dyDescent="0.25">
      <c r="A69" s="93">
        <v>5525</v>
      </c>
      <c r="B69" s="78">
        <v>101669</v>
      </c>
      <c r="C69" s="61" t="s">
        <v>21</v>
      </c>
      <c r="D69" s="79" t="s">
        <v>122</v>
      </c>
      <c r="E69" s="75">
        <v>38470</v>
      </c>
      <c r="F69" s="11" t="s">
        <v>23</v>
      </c>
      <c r="G69" s="11"/>
      <c r="H69" s="79" t="s">
        <v>104</v>
      </c>
      <c r="I69" s="62"/>
    </row>
    <row r="70" spans="1:9" s="60" customFormat="1" ht="18" customHeight="1" x14ac:dyDescent="0.25">
      <c r="A70" s="99">
        <v>5526</v>
      </c>
      <c r="B70" s="47"/>
      <c r="C70" s="61" t="s">
        <v>20</v>
      </c>
      <c r="D70" s="76" t="s">
        <v>130</v>
      </c>
      <c r="E70" s="63">
        <v>39806</v>
      </c>
      <c r="F70" s="47" t="s">
        <v>22</v>
      </c>
      <c r="G70" s="76"/>
      <c r="H70" s="83" t="s">
        <v>45</v>
      </c>
      <c r="I70" s="76">
        <v>7.5</v>
      </c>
    </row>
    <row r="71" spans="1:9" s="60" customFormat="1" ht="18" customHeight="1" x14ac:dyDescent="0.25">
      <c r="A71" s="99">
        <v>5530</v>
      </c>
      <c r="B71" s="47"/>
      <c r="C71" s="61" t="s">
        <v>39</v>
      </c>
      <c r="D71" s="76" t="s">
        <v>127</v>
      </c>
      <c r="E71" s="63">
        <v>39066</v>
      </c>
      <c r="F71" s="47" t="s">
        <v>23</v>
      </c>
      <c r="G71" s="76"/>
      <c r="H71" s="76" t="s">
        <v>104</v>
      </c>
      <c r="I71" s="76"/>
    </row>
    <row r="72" spans="1:9" s="60" customFormat="1" ht="18" customHeight="1" x14ac:dyDescent="0.25">
      <c r="A72" s="11">
        <v>5532</v>
      </c>
      <c r="B72" s="66">
        <v>106101</v>
      </c>
      <c r="C72" s="73" t="s">
        <v>40</v>
      </c>
      <c r="D72" s="67" t="s">
        <v>85</v>
      </c>
      <c r="E72" s="68">
        <v>40926</v>
      </c>
      <c r="F72" s="66" t="s">
        <v>22</v>
      </c>
      <c r="G72" s="76"/>
      <c r="H72" s="67" t="s">
        <v>51</v>
      </c>
      <c r="I72" s="65"/>
    </row>
    <row r="73" spans="1:9" s="60" customFormat="1" ht="18" customHeight="1" x14ac:dyDescent="0.25">
      <c r="A73" s="99">
        <v>5534</v>
      </c>
      <c r="B73" s="92"/>
      <c r="C73" s="73" t="s">
        <v>40</v>
      </c>
      <c r="D73" s="76" t="s">
        <v>102</v>
      </c>
      <c r="E73" s="82">
        <v>40183</v>
      </c>
      <c r="F73" s="61" t="s">
        <v>22</v>
      </c>
      <c r="G73" s="61"/>
      <c r="H73" s="83" t="s">
        <v>45</v>
      </c>
      <c r="I73" s="65">
        <v>2.5</v>
      </c>
    </row>
    <row r="74" spans="1:9" s="77" customFormat="1" ht="18" customHeight="1" x14ac:dyDescent="0.25">
      <c r="A74" s="99">
        <v>5581</v>
      </c>
      <c r="B74" s="11"/>
      <c r="C74" s="73" t="s">
        <v>40</v>
      </c>
      <c r="D74" s="62" t="s">
        <v>58</v>
      </c>
      <c r="E74" s="63">
        <v>40492</v>
      </c>
      <c r="F74" s="11" t="s">
        <v>22</v>
      </c>
      <c r="G74" s="11"/>
      <c r="H74" s="62" t="s">
        <v>52</v>
      </c>
      <c r="I74" s="62"/>
    </row>
    <row r="75" spans="1:9" s="77" customFormat="1" ht="18" customHeight="1" x14ac:dyDescent="0.25">
      <c r="A75" s="84"/>
      <c r="B75" s="85"/>
      <c r="C75" s="86" t="s">
        <v>40</v>
      </c>
      <c r="D75" s="87" t="s">
        <v>59</v>
      </c>
      <c r="E75" s="88">
        <v>40329</v>
      </c>
      <c r="F75" s="85" t="s">
        <v>23</v>
      </c>
      <c r="G75" s="85"/>
      <c r="H75" s="89" t="s">
        <v>103</v>
      </c>
      <c r="I75" s="90">
        <v>2.5</v>
      </c>
    </row>
    <row r="76" spans="1:9" s="77" customFormat="1" ht="18" customHeight="1" x14ac:dyDescent="0.25">
      <c r="A76" s="84"/>
      <c r="B76" s="85"/>
      <c r="C76" s="86" t="s">
        <v>40</v>
      </c>
      <c r="D76" s="87" t="s">
        <v>95</v>
      </c>
      <c r="E76" s="91">
        <v>40261</v>
      </c>
      <c r="F76" s="85" t="s">
        <v>23</v>
      </c>
      <c r="G76" s="87"/>
      <c r="H76" s="87" t="s">
        <v>45</v>
      </c>
      <c r="I76" s="90">
        <v>2.5</v>
      </c>
    </row>
  </sheetData>
  <autoFilter ref="A1:I76">
    <sortState ref="A2:I76">
      <sortCondition ref="A2:A76"/>
    </sortState>
  </autoFilter>
  <sortState ref="A2:I74">
    <sortCondition ref="A2:A74"/>
  </sortState>
  <mergeCells count="5">
    <mergeCell ref="L27:L28"/>
    <mergeCell ref="L10:L12"/>
    <mergeCell ref="L17:L19"/>
    <mergeCell ref="L14:L16"/>
    <mergeCell ref="L22:L24"/>
  </mergeCells>
  <printOptions horizontalCentered="1"/>
  <pageMargins left="0.35433070866141736" right="0.15748031496062992" top="0.35433070866141736" bottom="0.15748031496062992" header="0.51181102362204722" footer="0.31496062992125984"/>
  <pageSetup paperSize="9" scale="58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99"/>
  <sheetViews>
    <sheetView tabSelected="1" view="pageBreakPreview" topLeftCell="A85" zoomScaleNormal="100" zoomScaleSheetLayoutView="100" workbookViewId="0">
      <selection activeCell="G94" sqref="G94"/>
    </sheetView>
  </sheetViews>
  <sheetFormatPr defaultColWidth="9.140625" defaultRowHeight="15.75" x14ac:dyDescent="0.25"/>
  <cols>
    <col min="1" max="1" width="5.28515625" style="21"/>
    <col min="2" max="2" width="7.7109375" style="46"/>
    <col min="3" max="3" width="7.7109375" style="21"/>
    <col min="4" max="4" width="8.140625" style="21"/>
    <col min="5" max="5" width="47.7109375" style="21" customWidth="1"/>
    <col min="6" max="6" width="8.140625" style="21" bestFit="1" customWidth="1"/>
    <col min="7" max="7" width="42.5703125" style="21" bestFit="1" customWidth="1"/>
    <col min="8" max="8" width="9.140625" style="16"/>
    <col min="9" max="11" width="9" style="21"/>
    <col min="12" max="12" width="8.7109375" style="21" customWidth="1"/>
    <col min="13" max="1018" width="9" style="21"/>
    <col min="1019" max="16384" width="9.140625" style="30"/>
  </cols>
  <sheetData>
    <row r="1" spans="1:8" ht="18" customHeight="1" x14ac:dyDescent="0.25">
      <c r="A1" s="28" t="s">
        <v>47</v>
      </c>
      <c r="B1" s="49"/>
      <c r="C1" s="29"/>
      <c r="D1" s="29"/>
      <c r="E1" s="28"/>
      <c r="F1" s="28"/>
      <c r="G1" s="28"/>
      <c r="H1" s="51"/>
    </row>
    <row r="2" spans="1:8" ht="18" customHeight="1" x14ac:dyDescent="0.25">
      <c r="A2" s="28" t="s">
        <v>46</v>
      </c>
      <c r="B2" s="49"/>
      <c r="C2" s="29"/>
      <c r="D2" s="29"/>
      <c r="E2" s="28"/>
      <c r="F2" s="28"/>
      <c r="G2" s="28"/>
      <c r="H2" s="52"/>
    </row>
    <row r="3" spans="1:8" ht="18" customHeight="1" x14ac:dyDescent="0.25">
      <c r="A3" s="18"/>
      <c r="B3" s="42"/>
      <c r="C3" s="18"/>
      <c r="D3" s="18"/>
      <c r="E3" s="18"/>
      <c r="F3" s="22"/>
      <c r="H3" s="18"/>
    </row>
    <row r="4" spans="1:8" ht="18" customHeight="1" x14ac:dyDescent="0.25">
      <c r="A4" s="48" t="s">
        <v>8</v>
      </c>
      <c r="B4" s="48"/>
      <c r="C4" s="48"/>
      <c r="D4" s="48"/>
      <c r="E4" s="48"/>
      <c r="F4" s="48"/>
      <c r="G4" s="48"/>
      <c r="H4" s="48"/>
    </row>
    <row r="5" spans="1:8" ht="18" customHeight="1" x14ac:dyDescent="0.25">
      <c r="A5" s="19" t="s">
        <v>9</v>
      </c>
      <c r="B5" s="43" t="s">
        <v>10</v>
      </c>
      <c r="C5" s="19" t="s">
        <v>1</v>
      </c>
      <c r="D5" s="19" t="s">
        <v>2</v>
      </c>
      <c r="E5" s="19" t="s">
        <v>3</v>
      </c>
      <c r="F5" s="19" t="s">
        <v>5</v>
      </c>
      <c r="G5" s="19" t="s">
        <v>7</v>
      </c>
      <c r="H5" s="19" t="s">
        <v>11</v>
      </c>
    </row>
    <row r="6" spans="1:8" ht="18" customHeight="1" x14ac:dyDescent="0.25">
      <c r="A6" s="14">
        <v>1</v>
      </c>
      <c r="B6" s="11">
        <v>650</v>
      </c>
      <c r="C6" s="14">
        <f>IFERROR((VLOOKUP(B6,INSCRITOS!A:B,2,0)),"")</f>
        <v>105148</v>
      </c>
      <c r="D6" s="14" t="str">
        <f>IFERROR((VLOOKUP(B6,INSCRITOS!A:C,3,0)),"")</f>
        <v>BEN</v>
      </c>
      <c r="E6" s="20" t="str">
        <f>IFERROR((VLOOKUP(B6,INSCRITOS!A:D,4,0)),"")</f>
        <v>António Grou</v>
      </c>
      <c r="F6" s="14" t="str">
        <f>IFERROR((VLOOKUP(B6,INSCRITOS!A:F,6,0)),"")</f>
        <v>M</v>
      </c>
      <c r="G6" s="20" t="str">
        <f>IFERROR((VLOOKUP(B6,INSCRITOS!A:H,8,0)),"")</f>
        <v>Escola Triatlo Santo António Évora</v>
      </c>
      <c r="H6" s="14">
        <v>100</v>
      </c>
    </row>
    <row r="7" spans="1:8" ht="18" customHeight="1" x14ac:dyDescent="0.25">
      <c r="A7" s="14">
        <v>2</v>
      </c>
      <c r="B7" s="78">
        <v>5581</v>
      </c>
      <c r="C7" s="14">
        <f>IFERROR((VLOOKUP(B7,INSCRITOS!A:B,2,0)),"")</f>
        <v>0</v>
      </c>
      <c r="D7" s="14" t="str">
        <f>IFERROR((VLOOKUP(B7,INSCRITOS!A:C,3,0)),"")</f>
        <v>BEN</v>
      </c>
      <c r="E7" s="20" t="str">
        <f>IFERROR((VLOOKUP(B7,INSCRITOS!A:D,4,0)),"")</f>
        <v>Duarte Galhego</v>
      </c>
      <c r="F7" s="14" t="str">
        <f>IFERROR((VLOOKUP(B7,INSCRITOS!A:F,6,0)),"")</f>
        <v>M</v>
      </c>
      <c r="G7" s="20" t="str">
        <f>IFERROR((VLOOKUP(B7,INSCRITOS!A:H,8,0)),"")</f>
        <v>AMICICLO GRÂNDOLA</v>
      </c>
      <c r="H7" s="14">
        <v>99</v>
      </c>
    </row>
    <row r="8" spans="1:8" ht="18" customHeight="1" x14ac:dyDescent="0.25">
      <c r="A8" s="14">
        <v>3</v>
      </c>
      <c r="B8" s="78">
        <v>5534</v>
      </c>
      <c r="C8" s="14">
        <f>IFERROR((VLOOKUP(B8,INSCRITOS!A:B,2,0)),"")</f>
        <v>0</v>
      </c>
      <c r="D8" s="14" t="str">
        <f>IFERROR((VLOOKUP(B8,INSCRITOS!A:C,3,0)),"")</f>
        <v>BEN</v>
      </c>
      <c r="E8" s="20" t="str">
        <f>IFERROR((VLOOKUP(B8,INSCRITOS!A:D,4,0)),"")</f>
        <v>Lourenço Valério</v>
      </c>
      <c r="F8" s="14" t="str">
        <f>IFERROR((VLOOKUP(B8,INSCRITOS!A:F,6,0)),"")</f>
        <v>M</v>
      </c>
      <c r="G8" s="20" t="str">
        <f>IFERROR((VLOOKUP(B8,INSCRITOS!A:H,8,0)),"")</f>
        <v>Não federado</v>
      </c>
      <c r="H8" s="14">
        <v>0</v>
      </c>
    </row>
    <row r="9" spans="1:8" ht="18" customHeight="1" x14ac:dyDescent="0.25">
      <c r="A9" s="14">
        <v>4</v>
      </c>
      <c r="B9" s="78">
        <v>1224</v>
      </c>
      <c r="C9" s="14">
        <f>IFERROR((VLOOKUP(B9,INSCRITOS!A:B,2,0)),"")</f>
        <v>106099</v>
      </c>
      <c r="D9" s="14" t="str">
        <f>IFERROR((VLOOKUP(B9,INSCRITOS!A:C,3,0)),"")</f>
        <v>BEN</v>
      </c>
      <c r="E9" s="20" t="str">
        <f>IFERROR((VLOOKUP(B9,INSCRITOS!A:D,4,0)),"")</f>
        <v>Rafael Romão Pinela</v>
      </c>
      <c r="F9" s="14" t="str">
        <f>IFERROR((VLOOKUP(B9,INSCRITOS!A:F,6,0)),"")</f>
        <v>M</v>
      </c>
      <c r="G9" s="20" t="str">
        <f>IFERROR((VLOOKUP(B9,INSCRITOS!A:H,8,0)),"")</f>
        <v>AMICICLO GRÂNDOLA</v>
      </c>
      <c r="H9" s="14">
        <v>98</v>
      </c>
    </row>
    <row r="10" spans="1:8" ht="18" customHeight="1" x14ac:dyDescent="0.25">
      <c r="A10" s="14">
        <v>5</v>
      </c>
      <c r="B10" s="78">
        <v>1090</v>
      </c>
      <c r="C10" s="14">
        <f>IFERROR((VLOOKUP(B10,INSCRITOS!A:B,2,0)),"")</f>
        <v>105887</v>
      </c>
      <c r="D10" s="14" t="str">
        <f>IFERROR((VLOOKUP(B10,INSCRITOS!A:C,3,0)),"")</f>
        <v>BEN</v>
      </c>
      <c r="E10" s="20" t="str">
        <f>IFERROR((VLOOKUP(B10,INSCRITOS!A:D,4,0)),"")</f>
        <v>António Palmeiro</v>
      </c>
      <c r="F10" s="14" t="str">
        <f>IFERROR((VLOOKUP(B10,INSCRITOS!A:F,6,0)),"")</f>
        <v>M</v>
      </c>
      <c r="G10" s="20" t="str">
        <f>IFERROR((VLOOKUP(B10,INSCRITOS!A:H,8,0)),"")</f>
        <v>Escola Triatlo Santo António Évora</v>
      </c>
      <c r="H10" s="14">
        <v>97</v>
      </c>
    </row>
    <row r="11" spans="1:8" ht="18" customHeight="1" x14ac:dyDescent="0.25">
      <c r="A11" s="14">
        <v>6</v>
      </c>
      <c r="B11" s="66">
        <v>5503</v>
      </c>
      <c r="C11" s="14">
        <f>IFERROR((VLOOKUP(B11,INSCRITOS!A:B,2,0)),"")</f>
        <v>0</v>
      </c>
      <c r="D11" s="14" t="str">
        <f>IFERROR((VLOOKUP(B11,INSCRITOS!A:C,3,0)),"")</f>
        <v>BEN</v>
      </c>
      <c r="E11" s="20" t="str">
        <f>IFERROR((VLOOKUP(B11,INSCRITOS!A:D,4,0)),"")</f>
        <v>Salvador Correia</v>
      </c>
      <c r="F11" s="14" t="str">
        <f>IFERROR((VLOOKUP(B11,INSCRITOS!A:F,6,0)),"")</f>
        <v>M</v>
      </c>
      <c r="G11" s="20" t="str">
        <f>IFERROR((VLOOKUP(B11,INSCRITOS!A:H,8,0)),"")</f>
        <v>Escola Triatlo Santo António Évora/Não Federado</v>
      </c>
      <c r="H11" s="14">
        <v>0</v>
      </c>
    </row>
    <row r="12" spans="1:8" ht="18" customHeight="1" x14ac:dyDescent="0.25">
      <c r="A12" s="14">
        <v>7</v>
      </c>
      <c r="B12" s="66">
        <v>1014</v>
      </c>
      <c r="C12" s="14">
        <f>IFERROR((VLOOKUP(B12,INSCRITOS!A:B,2,0)),"")</f>
        <v>105557</v>
      </c>
      <c r="D12" s="14" t="str">
        <f>IFERROR((VLOOKUP(B12,INSCRITOS!A:C,3,0)),"")</f>
        <v>BEN</v>
      </c>
      <c r="E12" s="20" t="str">
        <f>IFERROR((VLOOKUP(B12,INSCRITOS!A:D,4,0)),"")</f>
        <v>Miguel Godinho Borregana</v>
      </c>
      <c r="F12" s="14" t="str">
        <f>IFERROR((VLOOKUP(B12,INSCRITOS!A:F,6,0)),"")</f>
        <v>M</v>
      </c>
      <c r="G12" s="20" t="str">
        <f>IFERROR((VLOOKUP(B12,INSCRITOS!A:H,8,0)),"")</f>
        <v>Lusitano - Setúbal</v>
      </c>
      <c r="H12" s="14">
        <v>96</v>
      </c>
    </row>
    <row r="13" spans="1:8" ht="18" customHeight="1" x14ac:dyDescent="0.25">
      <c r="A13" s="14">
        <v>8</v>
      </c>
      <c r="B13" s="11">
        <v>5532</v>
      </c>
      <c r="C13" s="14">
        <f>IFERROR((VLOOKUP(B13,INSCRITOS!A:B,2,0)),"")</f>
        <v>106101</v>
      </c>
      <c r="D13" s="14" t="str">
        <f>IFERROR((VLOOKUP(B13,INSCRITOS!A:C,3,0)),"")</f>
        <v>BEN</v>
      </c>
      <c r="E13" s="20" t="str">
        <f>IFERROR((VLOOKUP(B13,INSCRITOS!A:D,4,0)),"")</f>
        <v>Ary Miguel Matos</v>
      </c>
      <c r="F13" s="14" t="str">
        <f>IFERROR((VLOOKUP(B13,INSCRITOS!A:F,6,0)),"")</f>
        <v>M</v>
      </c>
      <c r="G13" s="20" t="str">
        <f>IFERROR((VLOOKUP(B13,INSCRITOS!A:H,8,0)),"")</f>
        <v>REPSOL TRIATLO</v>
      </c>
      <c r="H13" s="14">
        <v>95</v>
      </c>
    </row>
    <row r="14" spans="1:8" ht="18" customHeight="1" x14ac:dyDescent="0.25">
      <c r="A14" s="14">
        <v>9</v>
      </c>
      <c r="B14" s="78">
        <v>554</v>
      </c>
      <c r="C14" s="14">
        <f>IFERROR((VLOOKUP(B14,INSCRITOS!A:B,2,0)),"")</f>
        <v>103873</v>
      </c>
      <c r="D14" s="14" t="str">
        <f>IFERROR((VLOOKUP(B14,INSCRITOS!A:C,3,0)),"")</f>
        <v>BEN</v>
      </c>
      <c r="E14" s="20" t="str">
        <f>IFERROR((VLOOKUP(B14,INSCRITOS!A:D,4,0)),"")</f>
        <v>Alexandre Guedes Maquinista</v>
      </c>
      <c r="F14" s="14" t="str">
        <f>IFERROR((VLOOKUP(B14,INSCRITOS!A:F,6,0)),"")</f>
        <v>M</v>
      </c>
      <c r="G14" s="20" t="str">
        <f>IFERROR((VLOOKUP(B14,INSCRITOS!A:H,8,0)),"")</f>
        <v>REPSOL TRIATLO</v>
      </c>
      <c r="H14" s="14">
        <v>94</v>
      </c>
    </row>
    <row r="15" spans="1:8" ht="18" customHeight="1" x14ac:dyDescent="0.25">
      <c r="A15" s="14">
        <v>10</v>
      </c>
      <c r="B15" s="11">
        <v>1057</v>
      </c>
      <c r="C15" s="14">
        <f>IFERROR((VLOOKUP(B15,INSCRITOS!A:B,2,0)),"")</f>
        <v>105807</v>
      </c>
      <c r="D15" s="14" t="str">
        <f>IFERROR((VLOOKUP(B15,INSCRITOS!A:C,3,0)),"")</f>
        <v>BEN</v>
      </c>
      <c r="E15" s="20" t="str">
        <f>IFERROR((VLOOKUP(B15,INSCRITOS!A:D,4,0)),"")</f>
        <v>Edgar Filipe Monteiro de Oliveira Barata</v>
      </c>
      <c r="F15" s="14" t="str">
        <f>IFERROR((VLOOKUP(B15,INSCRITOS!A:F,6,0)),"")</f>
        <v>M</v>
      </c>
      <c r="G15" s="20" t="str">
        <f>IFERROR((VLOOKUP(B15,INSCRITOS!A:H,8,0)),"")</f>
        <v>Lusitano - Setúbal</v>
      </c>
      <c r="H15" s="14">
        <v>93</v>
      </c>
    </row>
    <row r="16" spans="1:8" ht="18" customHeight="1" x14ac:dyDescent="0.25">
      <c r="A16" s="16"/>
      <c r="B16" s="45"/>
      <c r="C16" s="16"/>
      <c r="D16" s="16"/>
      <c r="F16" s="16"/>
      <c r="H16" s="22"/>
    </row>
    <row r="17" spans="1:1018" ht="18" customHeight="1" x14ac:dyDescent="0.25">
      <c r="A17" s="16"/>
      <c r="C17" s="16"/>
      <c r="D17" s="16"/>
      <c r="F17" s="16"/>
    </row>
    <row r="18" spans="1:1018" ht="18" customHeight="1" x14ac:dyDescent="0.25">
      <c r="A18" s="48" t="s">
        <v>12</v>
      </c>
      <c r="B18" s="48"/>
      <c r="C18" s="48"/>
      <c r="D18" s="48"/>
      <c r="E18" s="48"/>
      <c r="F18" s="48"/>
      <c r="G18" s="48"/>
      <c r="H18" s="48"/>
    </row>
    <row r="19" spans="1:1018" ht="18" customHeight="1" x14ac:dyDescent="0.25">
      <c r="A19" s="19" t="s">
        <v>9</v>
      </c>
      <c r="B19" s="43" t="s">
        <v>10</v>
      </c>
      <c r="C19" s="19" t="s">
        <v>1</v>
      </c>
      <c r="D19" s="19" t="s">
        <v>2</v>
      </c>
      <c r="E19" s="19" t="s">
        <v>3</v>
      </c>
      <c r="F19" s="19" t="s">
        <v>5</v>
      </c>
      <c r="G19" s="19" t="s">
        <v>7</v>
      </c>
      <c r="H19" s="19" t="s">
        <v>11</v>
      </c>
    </row>
    <row r="20" spans="1:1018" s="32" customFormat="1" ht="18" customHeight="1" x14ac:dyDescent="0.25">
      <c r="A20" s="23">
        <v>1</v>
      </c>
      <c r="B20" s="78">
        <v>614</v>
      </c>
      <c r="C20" s="14">
        <f>IFERROR((VLOOKUP(B20,INSCRITOS!A:B,2,0)),"")</f>
        <v>105123</v>
      </c>
      <c r="D20" s="14" t="str">
        <f>IFERROR((VLOOKUP(B20,INSCRITOS!A:C,3,0)),"")</f>
        <v>BEN</v>
      </c>
      <c r="E20" s="20" t="str">
        <f>IFERROR((VLOOKUP(B20,INSCRITOS!A:D,4,0)),"")</f>
        <v>Margarida Magro</v>
      </c>
      <c r="F20" s="14" t="str">
        <f>IFERROR((VLOOKUP(B20,INSCRITOS!A:F,6,0)),"")</f>
        <v>F</v>
      </c>
      <c r="G20" s="20" t="str">
        <f>IFERROR((VLOOKUP(B20,INSCRITOS!A:H,8,0)),"")</f>
        <v>Escola Triatlo Santo António Évora</v>
      </c>
      <c r="H20" s="15">
        <v>100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</row>
    <row r="21" spans="1:1018" s="32" customFormat="1" ht="18" customHeight="1" x14ac:dyDescent="0.25">
      <c r="A21" s="23">
        <v>2</v>
      </c>
      <c r="B21" s="11">
        <v>1026</v>
      </c>
      <c r="C21" s="14">
        <f>IFERROR((VLOOKUP(B21,INSCRITOS!A:B,2,0)),"")</f>
        <v>105697</v>
      </c>
      <c r="D21" s="14" t="str">
        <f>IFERROR((VLOOKUP(B21,INSCRITOS!A:C,3,0)),"")</f>
        <v>BEN</v>
      </c>
      <c r="E21" s="20" t="str">
        <f>IFERROR((VLOOKUP(B21,INSCRITOS!A:D,4,0)),"")</f>
        <v>Rafaela das Neves Pratas</v>
      </c>
      <c r="F21" s="14" t="str">
        <f>IFERROR((VLOOKUP(B21,INSCRITOS!A:F,6,0)),"")</f>
        <v>F</v>
      </c>
      <c r="G21" s="20" t="str">
        <f>IFERROR((VLOOKUP(B21,INSCRITOS!A:H,8,0)),"")</f>
        <v>REPSOL TRIATLO</v>
      </c>
      <c r="H21" s="15">
        <v>99</v>
      </c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</row>
    <row r="22" spans="1:1018" s="32" customFormat="1" ht="18" customHeight="1" x14ac:dyDescent="0.25">
      <c r="A22" s="40"/>
      <c r="B22" s="45"/>
      <c r="C22" s="16"/>
      <c r="D22" s="16"/>
      <c r="E22" s="21"/>
      <c r="F22" s="16"/>
      <c r="G22" s="21"/>
      <c r="H22" s="41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</row>
    <row r="23" spans="1:1018" ht="18" customHeight="1" x14ac:dyDescent="0.25">
      <c r="A23" s="16"/>
      <c r="C23" s="16"/>
      <c r="D23" s="16"/>
      <c r="F23" s="16"/>
    </row>
    <row r="24" spans="1:1018" ht="18" customHeight="1" x14ac:dyDescent="0.25">
      <c r="A24" s="48" t="s">
        <v>13</v>
      </c>
      <c r="B24" s="48"/>
      <c r="C24" s="48"/>
      <c r="D24" s="48"/>
      <c r="E24" s="48"/>
      <c r="F24" s="48"/>
      <c r="G24" s="48"/>
      <c r="H24" s="48"/>
    </row>
    <row r="25" spans="1:1018" ht="18" customHeight="1" x14ac:dyDescent="0.25">
      <c r="A25" s="19" t="s">
        <v>9</v>
      </c>
      <c r="B25" s="43" t="s">
        <v>10</v>
      </c>
      <c r="C25" s="19" t="s">
        <v>1</v>
      </c>
      <c r="D25" s="19" t="s">
        <v>2</v>
      </c>
      <c r="E25" s="19" t="s">
        <v>3</v>
      </c>
      <c r="F25" s="19" t="s">
        <v>5</v>
      </c>
      <c r="G25" s="19" t="s">
        <v>7</v>
      </c>
      <c r="H25" s="19" t="s">
        <v>11</v>
      </c>
    </row>
    <row r="26" spans="1:1018" ht="18" customHeight="1" x14ac:dyDescent="0.25">
      <c r="A26" s="14">
        <v>1</v>
      </c>
      <c r="B26" s="47">
        <v>201</v>
      </c>
      <c r="C26" s="14">
        <f>IFERROR((VLOOKUP(B26,INSCRITOS!A:B,2,0)),"")</f>
        <v>104184</v>
      </c>
      <c r="D26" s="14" t="str">
        <f>IFERROR((VLOOKUP(B26,INSCRITOS!A:C,3,0)),"")</f>
        <v>INF</v>
      </c>
      <c r="E26" s="20" t="str">
        <f>IFERROR((VLOOKUP(B26,INSCRITOS!A:D,4,0)),"")</f>
        <v>Luis Filipe</v>
      </c>
      <c r="F26" s="14" t="str">
        <f>IFERROR((VLOOKUP(B26,INSCRITOS!A:F,6,0)),"")</f>
        <v>M</v>
      </c>
      <c r="G26" s="20" t="str">
        <f>IFERROR((VLOOKUP(B26,INSCRITOS!A:H,8,0)),"")</f>
        <v>Escola Triatlo Santo António Évora</v>
      </c>
      <c r="H26" s="15">
        <v>100</v>
      </c>
    </row>
    <row r="27" spans="1:1018" ht="18" customHeight="1" x14ac:dyDescent="0.25">
      <c r="A27" s="14">
        <v>2</v>
      </c>
      <c r="B27" s="47">
        <v>510</v>
      </c>
      <c r="C27" s="14">
        <f>IFERROR((VLOOKUP(B27,INSCRITOS!A:B,2,0)),"")</f>
        <v>103550</v>
      </c>
      <c r="D27" s="14" t="str">
        <f>IFERROR((VLOOKUP(B27,INSCRITOS!A:C,3,0)),"")</f>
        <v>INF</v>
      </c>
      <c r="E27" s="20" t="str">
        <f>IFERROR((VLOOKUP(B27,INSCRITOS!A:D,4,0)),"")</f>
        <v>Diogo Gamito</v>
      </c>
      <c r="F27" s="14" t="str">
        <f>IFERROR((VLOOKUP(B27,INSCRITOS!A:F,6,0)),"")</f>
        <v>M</v>
      </c>
      <c r="G27" s="20" t="str">
        <f>IFERROR((VLOOKUP(B27,INSCRITOS!A:H,8,0)),"")</f>
        <v>AMICICLO GRÂNDOLA</v>
      </c>
      <c r="H27" s="15">
        <v>99</v>
      </c>
    </row>
    <row r="28" spans="1:1018" ht="18" customHeight="1" x14ac:dyDescent="0.25">
      <c r="A28" s="14">
        <v>3</v>
      </c>
      <c r="B28" s="47">
        <v>1375</v>
      </c>
      <c r="C28" s="14">
        <f>IFERROR((VLOOKUP(B28,INSCRITOS!A:B,2,0)),"")</f>
        <v>105491</v>
      </c>
      <c r="D28" s="14" t="str">
        <f>IFERROR((VLOOKUP(B28,INSCRITOS!A:C,3,0)),"")</f>
        <v>INF</v>
      </c>
      <c r="E28" s="20" t="str">
        <f>IFERROR((VLOOKUP(B28,INSCRITOS!A:D,4,0)),"")</f>
        <v>José Pedro Mira</v>
      </c>
      <c r="F28" s="14" t="str">
        <f>IFERROR((VLOOKUP(B28,INSCRITOS!A:F,6,0)),"")</f>
        <v>M</v>
      </c>
      <c r="G28" s="20" t="str">
        <f>IFERROR((VLOOKUP(B28,INSCRITOS!A:H,8,0)),"")</f>
        <v>Escola Triatlo Santo António Évora</v>
      </c>
      <c r="H28" s="15">
        <v>98</v>
      </c>
    </row>
    <row r="29" spans="1:1018" ht="18" customHeight="1" x14ac:dyDescent="0.25">
      <c r="A29" s="14">
        <v>4</v>
      </c>
      <c r="B29" s="47">
        <v>681</v>
      </c>
      <c r="C29" s="14">
        <f>IFERROR((VLOOKUP(B29,INSCRITOS!A:B,2,0)),"")</f>
        <v>105151</v>
      </c>
      <c r="D29" s="14" t="str">
        <f>IFERROR((VLOOKUP(B29,INSCRITOS!A:C,3,0)),"")</f>
        <v>INF</v>
      </c>
      <c r="E29" s="20" t="str">
        <f>IFERROR((VLOOKUP(B29,INSCRITOS!A:D,4,0)),"")</f>
        <v>Afonso Machita</v>
      </c>
      <c r="F29" s="14" t="str">
        <f>IFERROR((VLOOKUP(B29,INSCRITOS!A:F,6,0)),"")</f>
        <v>M</v>
      </c>
      <c r="G29" s="20" t="str">
        <f>IFERROR((VLOOKUP(B29,INSCRITOS!A:H,8,0)),"")</f>
        <v>Escola Triatlo Santo António Évora</v>
      </c>
      <c r="H29" s="15">
        <v>97</v>
      </c>
    </row>
    <row r="30" spans="1:1018" ht="18" customHeight="1" x14ac:dyDescent="0.25">
      <c r="A30" s="14">
        <v>5</v>
      </c>
      <c r="B30" s="47">
        <v>5518</v>
      </c>
      <c r="C30" s="14">
        <f>IFERROR((VLOOKUP(B30,INSCRITOS!A:B,2,0)),"")</f>
        <v>0</v>
      </c>
      <c r="D30" s="14" t="str">
        <f>IFERROR((VLOOKUP(B30,INSCRITOS!A:C,3,0)),"")</f>
        <v>INF</v>
      </c>
      <c r="E30" s="20" t="str">
        <f>IFERROR((VLOOKUP(B30,INSCRITOS!A:D,4,0)),"")</f>
        <v>Guilherme Castro</v>
      </c>
      <c r="F30" s="14" t="str">
        <f>IFERROR((VLOOKUP(B30,INSCRITOS!A:F,6,0)),"")</f>
        <v>M</v>
      </c>
      <c r="G30" s="20" t="str">
        <f>IFERROR((VLOOKUP(B30,INSCRITOS!A:H,8,0)),"")</f>
        <v>Não federado</v>
      </c>
      <c r="H30" s="15">
        <v>0</v>
      </c>
    </row>
    <row r="31" spans="1:1018" ht="18" customHeight="1" x14ac:dyDescent="0.25">
      <c r="A31" s="14">
        <v>6</v>
      </c>
      <c r="B31" s="47">
        <v>152</v>
      </c>
      <c r="C31" s="14">
        <f>IFERROR((VLOOKUP(B31,INSCRITOS!A:B,2,0)),"")</f>
        <v>104889</v>
      </c>
      <c r="D31" s="14" t="str">
        <f>IFERROR((VLOOKUP(B31,INSCRITOS!A:C,3,0)),"")</f>
        <v>INF</v>
      </c>
      <c r="E31" s="20" t="str">
        <f>IFERROR((VLOOKUP(B31,INSCRITOS!A:D,4,0)),"")</f>
        <v>Vasco Matias</v>
      </c>
      <c r="F31" s="14" t="str">
        <f>IFERROR((VLOOKUP(B31,INSCRITOS!A:F,6,0)),"")</f>
        <v>M</v>
      </c>
      <c r="G31" s="20" t="str">
        <f>IFERROR((VLOOKUP(B31,INSCRITOS!A:H,8,0)),"")</f>
        <v>Escola Triatlo Santo António Évora</v>
      </c>
      <c r="H31" s="15">
        <v>96</v>
      </c>
    </row>
    <row r="32" spans="1:1018" ht="18" customHeight="1" x14ac:dyDescent="0.25">
      <c r="A32" s="14">
        <v>7</v>
      </c>
      <c r="B32" s="47">
        <v>1154</v>
      </c>
      <c r="C32" s="14">
        <f>IFERROR((VLOOKUP(B32,INSCRITOS!A:B,2,0)),"")</f>
        <v>105989</v>
      </c>
      <c r="D32" s="14" t="str">
        <f>IFERROR((VLOOKUP(B32,INSCRITOS!A:C,3,0)),"")</f>
        <v>INF</v>
      </c>
      <c r="E32" s="20" t="str">
        <f>IFERROR((VLOOKUP(B32,INSCRITOS!A:D,4,0)),"")</f>
        <v>Simão Varela</v>
      </c>
      <c r="F32" s="14" t="str">
        <f>IFERROR((VLOOKUP(B32,INSCRITOS!A:F,6,0)),"")</f>
        <v>M</v>
      </c>
      <c r="G32" s="20" t="str">
        <f>IFERROR((VLOOKUP(B32,INSCRITOS!A:H,8,0)),"")</f>
        <v>Escola Triatlo Santo António Évora</v>
      </c>
      <c r="H32" s="15">
        <v>95</v>
      </c>
    </row>
    <row r="33" spans="1:1018" ht="18" customHeight="1" x14ac:dyDescent="0.25">
      <c r="A33" s="14">
        <v>8</v>
      </c>
      <c r="B33" s="47">
        <v>1227</v>
      </c>
      <c r="C33" s="14">
        <f>IFERROR((VLOOKUP(B33,INSCRITOS!A:B,2,0)),"")</f>
        <v>106102</v>
      </c>
      <c r="D33" s="14" t="str">
        <f>IFERROR((VLOOKUP(B33,INSCRITOS!A:C,3,0)),"")</f>
        <v>INF</v>
      </c>
      <c r="E33" s="20" t="str">
        <f>IFERROR((VLOOKUP(B33,INSCRITOS!A:D,4,0)),"")</f>
        <v>Gonçalo Ventura</v>
      </c>
      <c r="F33" s="14" t="str">
        <f>IFERROR((VLOOKUP(B33,INSCRITOS!A:F,6,0)),"")</f>
        <v>M</v>
      </c>
      <c r="G33" s="20" t="str">
        <f>IFERROR((VLOOKUP(B33,INSCRITOS!A:H,8,0)),"")</f>
        <v>AMICICLO GRÂNDOLA</v>
      </c>
      <c r="H33" s="15">
        <v>94</v>
      </c>
    </row>
    <row r="34" spans="1:1018" ht="18" customHeight="1" x14ac:dyDescent="0.25">
      <c r="A34" s="14">
        <v>9</v>
      </c>
      <c r="B34" s="47">
        <v>5526</v>
      </c>
      <c r="C34" s="14">
        <f>IFERROR((VLOOKUP(B34,INSCRITOS!A:B,2,0)),"")</f>
        <v>0</v>
      </c>
      <c r="D34" s="14" t="str">
        <f>IFERROR((VLOOKUP(B34,INSCRITOS!A:C,3,0)),"")</f>
        <v>INF</v>
      </c>
      <c r="E34" s="20" t="str">
        <f>IFERROR((VLOOKUP(B34,INSCRITOS!A:D,4,0)),"")</f>
        <v>Duarte Moreira Gonçalves</v>
      </c>
      <c r="F34" s="14" t="str">
        <f>IFERROR((VLOOKUP(B34,INSCRITOS!A:F,6,0)),"")</f>
        <v>M</v>
      </c>
      <c r="G34" s="20" t="str">
        <f>IFERROR((VLOOKUP(B34,INSCRITOS!A:H,8,0)),"")</f>
        <v>Não federado</v>
      </c>
      <c r="H34" s="15">
        <v>0</v>
      </c>
    </row>
    <row r="35" spans="1:1018" ht="18" customHeight="1" x14ac:dyDescent="0.25">
      <c r="A35" s="14">
        <v>10</v>
      </c>
      <c r="B35" s="47">
        <v>167</v>
      </c>
      <c r="C35" s="14">
        <f>IFERROR((VLOOKUP(B35,INSCRITOS!A:B,2,0)),"")</f>
        <v>103871</v>
      </c>
      <c r="D35" s="14" t="str">
        <f>IFERROR((VLOOKUP(B35,INSCRITOS!A:C,3,0)),"")</f>
        <v>INF</v>
      </c>
      <c r="E35" s="20" t="str">
        <f>IFERROR((VLOOKUP(B35,INSCRITOS!A:D,4,0)),"")</f>
        <v>Martim Guedes Maquinista</v>
      </c>
      <c r="F35" s="14" t="str">
        <f>IFERROR((VLOOKUP(B35,INSCRITOS!A:F,6,0)),"")</f>
        <v>M</v>
      </c>
      <c r="G35" s="20" t="str">
        <f>IFERROR((VLOOKUP(B35,INSCRITOS!A:H,8,0)),"")</f>
        <v>REPSOL TRIATLO</v>
      </c>
      <c r="H35" s="15">
        <v>93</v>
      </c>
    </row>
    <row r="36" spans="1:1018" ht="18" customHeight="1" x14ac:dyDescent="0.25">
      <c r="A36" s="16"/>
      <c r="C36" s="16"/>
      <c r="D36" s="16"/>
      <c r="F36" s="16"/>
      <c r="H36" s="24"/>
    </row>
    <row r="37" spans="1:1018" ht="18" customHeight="1" x14ac:dyDescent="0.25">
      <c r="A37" s="16"/>
      <c r="C37" s="16"/>
      <c r="D37" s="16"/>
      <c r="F37" s="16"/>
      <c r="H37" s="24"/>
    </row>
    <row r="38" spans="1:1018" ht="18" customHeight="1" x14ac:dyDescent="0.25">
      <c r="A38" s="48" t="s">
        <v>14</v>
      </c>
      <c r="B38" s="48"/>
      <c r="C38" s="48"/>
      <c r="D38" s="48"/>
      <c r="E38" s="48"/>
      <c r="F38" s="48"/>
      <c r="G38" s="48"/>
      <c r="H38" s="48"/>
    </row>
    <row r="39" spans="1:1018" ht="18" customHeight="1" x14ac:dyDescent="0.25">
      <c r="A39" s="19" t="s">
        <v>9</v>
      </c>
      <c r="B39" s="43" t="s">
        <v>10</v>
      </c>
      <c r="C39" s="19" t="s">
        <v>1</v>
      </c>
      <c r="D39" s="19" t="s">
        <v>2</v>
      </c>
      <c r="E39" s="19" t="s">
        <v>3</v>
      </c>
      <c r="F39" s="19" t="s">
        <v>5</v>
      </c>
      <c r="G39" s="19" t="s">
        <v>7</v>
      </c>
      <c r="H39" s="19" t="s">
        <v>11</v>
      </c>
    </row>
    <row r="40" spans="1:1018" ht="18" customHeight="1" x14ac:dyDescent="0.25">
      <c r="A40" s="14">
        <v>1</v>
      </c>
      <c r="B40" s="50">
        <v>1361</v>
      </c>
      <c r="C40" s="14">
        <f>IFERROR((VLOOKUP(B40,INSCRITOS!A:B,2,0)),"")</f>
        <v>105469</v>
      </c>
      <c r="D40" s="14" t="str">
        <f>IFERROR((VLOOKUP(B40,INSCRITOS!A:C,3,0)),"")</f>
        <v>INF</v>
      </c>
      <c r="E40" s="20" t="str">
        <f>IFERROR((VLOOKUP(B40,INSCRITOS!A:D,4,0)),"")</f>
        <v>Nicole Serrão do Rosário</v>
      </c>
      <c r="F40" s="14" t="str">
        <f>IFERROR((VLOOKUP(B40,INSCRITOS!A:F,6,0)),"")</f>
        <v>F</v>
      </c>
      <c r="G40" s="20" t="str">
        <f>IFERROR((VLOOKUP(B40,INSCRITOS!A:H,8,0)),"")</f>
        <v>REPSOL TRIATLO</v>
      </c>
      <c r="H40" s="15">
        <v>100</v>
      </c>
    </row>
    <row r="41" spans="1:1018" ht="18" customHeight="1" x14ac:dyDescent="0.25">
      <c r="A41" s="14">
        <v>2</v>
      </c>
      <c r="B41" s="11">
        <v>5514</v>
      </c>
      <c r="C41" s="14">
        <f>IFERROR((VLOOKUP(B41,INSCRITOS!A:B,2,0)),"")</f>
        <v>104125</v>
      </c>
      <c r="D41" s="14" t="str">
        <f>IFERROR((VLOOKUP(B41,INSCRITOS!A:C,3,0)),"")</f>
        <v>INF</v>
      </c>
      <c r="E41" s="20" t="str">
        <f>IFERROR((VLOOKUP(B41,INSCRITOS!A:D,4,0)),"")</f>
        <v>Laura Sofia Gonçalves Ribeiro</v>
      </c>
      <c r="F41" s="14" t="str">
        <f>IFERROR((VLOOKUP(B41,INSCRITOS!A:F,6,0)),"")</f>
        <v>F</v>
      </c>
      <c r="G41" s="20" t="str">
        <f>IFERROR((VLOOKUP(B41,INSCRITOS!A:H,8,0)),"")</f>
        <v>Lusitano - Setúbal</v>
      </c>
      <c r="H41" s="15">
        <v>99</v>
      </c>
    </row>
    <row r="42" spans="1:1018" s="32" customFormat="1" ht="18" customHeight="1" x14ac:dyDescent="0.25">
      <c r="A42" s="26"/>
      <c r="B42" s="45"/>
      <c r="C42" s="26"/>
      <c r="D42" s="26"/>
      <c r="E42" s="27"/>
      <c r="F42" s="26"/>
      <c r="G42" s="27"/>
      <c r="H42" s="26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</row>
    <row r="43" spans="1:1018" ht="18" customHeight="1" x14ac:dyDescent="0.25">
      <c r="A43" s="30"/>
      <c r="B43" s="44"/>
      <c r="C43" s="30"/>
      <c r="D43" s="30"/>
      <c r="E43" s="30"/>
      <c r="F43" s="30"/>
      <c r="G43" s="30"/>
      <c r="H43" s="31"/>
    </row>
    <row r="44" spans="1:1018" ht="18" customHeight="1" x14ac:dyDescent="0.25">
      <c r="A44" s="48" t="s">
        <v>15</v>
      </c>
      <c r="B44" s="48"/>
      <c r="C44" s="48"/>
      <c r="D44" s="48"/>
      <c r="E44" s="48"/>
      <c r="F44" s="48"/>
      <c r="G44" s="48"/>
      <c r="H44" s="48"/>
    </row>
    <row r="45" spans="1:1018" ht="18" customHeight="1" x14ac:dyDescent="0.25">
      <c r="A45" s="19" t="s">
        <v>9</v>
      </c>
      <c r="B45" s="43" t="s">
        <v>10</v>
      </c>
      <c r="C45" s="19" t="s">
        <v>1</v>
      </c>
      <c r="D45" s="19" t="s">
        <v>2</v>
      </c>
      <c r="E45" s="19" t="s">
        <v>3</v>
      </c>
      <c r="F45" s="19" t="s">
        <v>5</v>
      </c>
      <c r="G45" s="19" t="s">
        <v>7</v>
      </c>
      <c r="H45" s="19" t="s">
        <v>11</v>
      </c>
    </row>
    <row r="46" spans="1:1018" ht="18" customHeight="1" x14ac:dyDescent="0.25">
      <c r="A46" s="14">
        <v>1</v>
      </c>
      <c r="B46" s="47">
        <v>210</v>
      </c>
      <c r="C46" s="14">
        <f>IFERROR((VLOOKUP(B46,INSCRITOS!A:B,2,0)),"")</f>
        <v>104185</v>
      </c>
      <c r="D46" s="14" t="str">
        <f>IFERROR((VLOOKUP(B46,INSCRITOS!A:C,3,0)),"")</f>
        <v>INI</v>
      </c>
      <c r="E46" s="20" t="str">
        <f>IFERROR((VLOOKUP(B46,INSCRITOS!A:D,4,0)),"")</f>
        <v>Francisco Magro</v>
      </c>
      <c r="F46" s="14" t="str">
        <f>IFERROR((VLOOKUP(B46,INSCRITOS!A:F,6,0)),"")</f>
        <v>M</v>
      </c>
      <c r="G46" s="20" t="str">
        <f>IFERROR((VLOOKUP(B46,INSCRITOS!A:H,8,0)),"")</f>
        <v>Escola Triatlo Santo António Évora</v>
      </c>
      <c r="H46" s="15">
        <v>100</v>
      </c>
    </row>
    <row r="47" spans="1:1018" ht="18" customHeight="1" x14ac:dyDescent="0.25">
      <c r="A47" s="14">
        <v>2</v>
      </c>
      <c r="B47" s="47">
        <v>678</v>
      </c>
      <c r="C47" s="14">
        <f>IFERROR((VLOOKUP(B47,INSCRITOS!A:B,2,0)),"")</f>
        <v>103704</v>
      </c>
      <c r="D47" s="14" t="str">
        <f>IFERROR((VLOOKUP(B47,INSCRITOS!A:C,3,0)),"")</f>
        <v>INI</v>
      </c>
      <c r="E47" s="20" t="str">
        <f>IFERROR((VLOOKUP(B47,INSCRITOS!A:D,4,0)),"")</f>
        <v>João Padeiro</v>
      </c>
      <c r="F47" s="14" t="str">
        <f>IFERROR((VLOOKUP(B47,INSCRITOS!A:F,6,0)),"")</f>
        <v>M</v>
      </c>
      <c r="G47" s="20" t="str">
        <f>IFERROR((VLOOKUP(B47,INSCRITOS!A:H,8,0)),"")</f>
        <v>Escola Triatlo Santo António Évora</v>
      </c>
      <c r="H47" s="15">
        <v>99</v>
      </c>
    </row>
    <row r="48" spans="1:1018" ht="18" customHeight="1" x14ac:dyDescent="0.25">
      <c r="A48" s="14">
        <v>3</v>
      </c>
      <c r="B48" s="47">
        <v>984</v>
      </c>
      <c r="C48" s="14">
        <f>IFERROR((VLOOKUP(B48,INSCRITOS!A:B,2,0)),"")</f>
        <v>102410</v>
      </c>
      <c r="D48" s="14" t="str">
        <f>IFERROR((VLOOKUP(B48,INSCRITOS!A:C,3,0)),"")</f>
        <v>INI</v>
      </c>
      <c r="E48" s="20" t="str">
        <f>IFERROR((VLOOKUP(B48,INSCRITOS!A:D,4,0)),"")</f>
        <v>Dinis Figueiredo</v>
      </c>
      <c r="F48" s="14" t="str">
        <f>IFERROR((VLOOKUP(B48,INSCRITOS!A:F,6,0)),"")</f>
        <v>M</v>
      </c>
      <c r="G48" s="20" t="str">
        <f>IFERROR((VLOOKUP(B48,INSCRITOS!A:H,8,0)),"")</f>
        <v>Escola Triatlo Santo António Évora</v>
      </c>
      <c r="H48" s="15">
        <v>98</v>
      </c>
    </row>
    <row r="49" spans="1:8" ht="18" customHeight="1" x14ac:dyDescent="0.25">
      <c r="A49" s="14">
        <v>4</v>
      </c>
      <c r="B49" s="47">
        <v>535</v>
      </c>
      <c r="C49" s="14">
        <f>IFERROR((VLOOKUP(B49,INSCRITOS!A:B,2,0)),"")</f>
        <v>105108</v>
      </c>
      <c r="D49" s="14" t="str">
        <f>IFERROR((VLOOKUP(B49,INSCRITOS!A:C,3,0)),"")</f>
        <v>INI</v>
      </c>
      <c r="E49" s="20" t="str">
        <f>IFERROR((VLOOKUP(B49,INSCRITOS!A:D,4,0)),"")</f>
        <v>João André Pimenta Vitorino da Assunção Gonçalves</v>
      </c>
      <c r="F49" s="14" t="str">
        <f>IFERROR((VLOOKUP(B49,INSCRITOS!A:F,6,0)),"")</f>
        <v>M</v>
      </c>
      <c r="G49" s="20" t="str">
        <f>IFERROR((VLOOKUP(B49,INSCRITOS!A:H,8,0)),"")</f>
        <v>REPSOL TRIATLO</v>
      </c>
      <c r="H49" s="15">
        <v>97</v>
      </c>
    </row>
    <row r="50" spans="1:8" ht="18" customHeight="1" x14ac:dyDescent="0.25">
      <c r="A50" s="14">
        <v>5</v>
      </c>
      <c r="B50" s="47">
        <v>552</v>
      </c>
      <c r="C50" s="14">
        <f>IFERROR((VLOOKUP(B50,INSCRITOS!A:B,2,0)),"")</f>
        <v>101694</v>
      </c>
      <c r="D50" s="14" t="str">
        <f>IFERROR((VLOOKUP(B50,INSCRITOS!A:C,3,0)),"")</f>
        <v>INI</v>
      </c>
      <c r="E50" s="20" t="str">
        <f>IFERROR((VLOOKUP(B50,INSCRITOS!A:D,4,0)),"")</f>
        <v>Tomás Pascoal</v>
      </c>
      <c r="F50" s="14" t="str">
        <f>IFERROR((VLOOKUP(B50,INSCRITOS!A:F,6,0)),"")</f>
        <v>M</v>
      </c>
      <c r="G50" s="20" t="str">
        <f>IFERROR((VLOOKUP(B50,INSCRITOS!A:H,8,0)),"")</f>
        <v>Escola Triatlo Santo António Évora</v>
      </c>
      <c r="H50" s="15">
        <v>96</v>
      </c>
    </row>
    <row r="51" spans="1:8" ht="18" customHeight="1" x14ac:dyDescent="0.25">
      <c r="A51" s="14">
        <v>6</v>
      </c>
      <c r="B51" s="47">
        <v>73</v>
      </c>
      <c r="C51" s="14">
        <f>IFERROR((VLOOKUP(B51,INSCRITOS!A:B,2,0)),"")</f>
        <v>101936</v>
      </c>
      <c r="D51" s="14" t="str">
        <f>IFERROR((VLOOKUP(B51,INSCRITOS!A:C,3,0)),"")</f>
        <v>INI</v>
      </c>
      <c r="E51" s="20" t="str">
        <f>IFERROR((VLOOKUP(B51,INSCRITOS!A:D,4,0)),"")</f>
        <v>Artur Joaquim Ameixa Ogando</v>
      </c>
      <c r="F51" s="14" t="str">
        <f>IFERROR((VLOOKUP(B51,INSCRITOS!A:F,6,0)),"")</f>
        <v>M</v>
      </c>
      <c r="G51" s="20" t="str">
        <f>IFERROR((VLOOKUP(B51,INSCRITOS!A:H,8,0)),"")</f>
        <v>Lusitano - Setúbal</v>
      </c>
      <c r="H51" s="15">
        <v>95</v>
      </c>
    </row>
    <row r="52" spans="1:8" ht="18" customHeight="1" x14ac:dyDescent="0.25">
      <c r="A52" s="14">
        <v>7</v>
      </c>
      <c r="B52" s="47">
        <v>1225</v>
      </c>
      <c r="C52" s="14">
        <f>IFERROR((VLOOKUP(B52,INSCRITOS!A:B,2,0)),"")</f>
        <v>106100</v>
      </c>
      <c r="D52" s="14" t="str">
        <f>IFERROR((VLOOKUP(B52,INSCRITOS!A:C,3,0)),"")</f>
        <v>INI</v>
      </c>
      <c r="E52" s="20" t="str">
        <f>IFERROR((VLOOKUP(B52,INSCRITOS!A:D,4,0)),"")</f>
        <v>Gabriel Gonçalves</v>
      </c>
      <c r="F52" s="14" t="str">
        <f>IFERROR((VLOOKUP(B52,INSCRITOS!A:F,6,0)),"")</f>
        <v>M</v>
      </c>
      <c r="G52" s="20" t="str">
        <f>IFERROR((VLOOKUP(B52,INSCRITOS!A:H,8,0)),"")</f>
        <v>AMICICLO GRÂNDOLA</v>
      </c>
      <c r="H52" s="15">
        <v>94</v>
      </c>
    </row>
    <row r="53" spans="1:8" ht="18" customHeight="1" x14ac:dyDescent="0.25">
      <c r="A53" s="14">
        <v>8</v>
      </c>
      <c r="B53" s="47">
        <v>802</v>
      </c>
      <c r="C53" s="14">
        <f>IFERROR((VLOOKUP(B53,INSCRITOS!A:B,2,0)),"")</f>
        <v>102281</v>
      </c>
      <c r="D53" s="14" t="str">
        <f>IFERROR((VLOOKUP(B53,INSCRITOS!A:C,3,0)),"")</f>
        <v>INI</v>
      </c>
      <c r="E53" s="20" t="str">
        <f>IFERROR((VLOOKUP(B53,INSCRITOS!A:D,4,0)),"")</f>
        <v>Guilherme José Caixeirinho Gomes</v>
      </c>
      <c r="F53" s="14" t="str">
        <f>IFERROR((VLOOKUP(B53,INSCRITOS!A:F,6,0)),"")</f>
        <v>M</v>
      </c>
      <c r="G53" s="20" t="str">
        <f>IFERROR((VLOOKUP(B53,INSCRITOS!A:H,8,0)),"")</f>
        <v>Lusitano - Setúbal</v>
      </c>
      <c r="H53" s="15">
        <v>93</v>
      </c>
    </row>
    <row r="54" spans="1:8" ht="18" customHeight="1" x14ac:dyDescent="0.25">
      <c r="A54" s="14">
        <v>9</v>
      </c>
      <c r="B54" s="47">
        <v>747</v>
      </c>
      <c r="C54" s="14">
        <f>IFERROR((VLOOKUP(B54,INSCRITOS!A:B,2,0)),"")</f>
        <v>102409</v>
      </c>
      <c r="D54" s="14" t="str">
        <f>IFERROR((VLOOKUP(B54,INSCRITOS!A:C,3,0)),"")</f>
        <v>INI</v>
      </c>
      <c r="E54" s="20" t="str">
        <f>IFERROR((VLOOKUP(B54,INSCRITOS!A:D,4,0)),"")</f>
        <v>André Nepomuceno</v>
      </c>
      <c r="F54" s="14" t="str">
        <f>IFERROR((VLOOKUP(B54,INSCRITOS!A:F,6,0)),"")</f>
        <v>M</v>
      </c>
      <c r="G54" s="20" t="str">
        <f>IFERROR((VLOOKUP(B54,INSCRITOS!A:H,8,0)),"")</f>
        <v>Escola Triatlo Santo António Évora</v>
      </c>
      <c r="H54" s="15">
        <v>92</v>
      </c>
    </row>
    <row r="55" spans="1:8" ht="18" customHeight="1" x14ac:dyDescent="0.25">
      <c r="A55" s="14">
        <v>10</v>
      </c>
      <c r="B55" s="47">
        <v>188</v>
      </c>
      <c r="C55" s="14">
        <f>IFERROR((VLOOKUP(B55,INSCRITOS!A:B,2,0)),"")</f>
        <v>104887</v>
      </c>
      <c r="D55" s="14" t="str">
        <f>IFERROR((VLOOKUP(B55,INSCRITOS!A:C,3,0)),"")</f>
        <v>INI</v>
      </c>
      <c r="E55" s="20" t="str">
        <f>IFERROR((VLOOKUP(B55,INSCRITOS!A:D,4,0)),"")</f>
        <v>Tiago Franco da Cruz Lopes</v>
      </c>
      <c r="F55" s="14" t="str">
        <f>IFERROR((VLOOKUP(B55,INSCRITOS!A:F,6,0)),"")</f>
        <v>M</v>
      </c>
      <c r="G55" s="20" t="str">
        <f>IFERROR((VLOOKUP(B55,INSCRITOS!A:H,8,0)),"")</f>
        <v>Lusitano - Setúbal</v>
      </c>
      <c r="H55" s="15">
        <v>91</v>
      </c>
    </row>
    <row r="56" spans="1:8" ht="18" customHeight="1" x14ac:dyDescent="0.25">
      <c r="A56" s="16"/>
      <c r="C56" s="16"/>
      <c r="D56" s="16"/>
      <c r="F56" s="16"/>
      <c r="H56" s="24"/>
    </row>
    <row r="57" spans="1:8" ht="18" customHeight="1" x14ac:dyDescent="0.25">
      <c r="A57" s="26"/>
      <c r="C57" s="16"/>
      <c r="D57" s="16"/>
      <c r="F57" s="16"/>
    </row>
    <row r="58" spans="1:8" ht="18" customHeight="1" x14ac:dyDescent="0.25">
      <c r="A58" s="48" t="s">
        <v>16</v>
      </c>
      <c r="B58" s="48"/>
      <c r="C58" s="48"/>
      <c r="D58" s="48"/>
      <c r="E58" s="48"/>
      <c r="F58" s="48"/>
      <c r="G58" s="48"/>
      <c r="H58" s="48"/>
    </row>
    <row r="59" spans="1:8" ht="18" customHeight="1" x14ac:dyDescent="0.25">
      <c r="A59" s="19" t="s">
        <v>9</v>
      </c>
      <c r="B59" s="43" t="s">
        <v>10</v>
      </c>
      <c r="C59" s="19" t="s">
        <v>1</v>
      </c>
      <c r="D59" s="19" t="s">
        <v>2</v>
      </c>
      <c r="E59" s="19" t="s">
        <v>3</v>
      </c>
      <c r="F59" s="19" t="s">
        <v>5</v>
      </c>
      <c r="G59" s="19" t="s">
        <v>7</v>
      </c>
      <c r="H59" s="19" t="s">
        <v>11</v>
      </c>
    </row>
    <row r="60" spans="1:8" ht="18" customHeight="1" x14ac:dyDescent="0.25">
      <c r="A60" s="14">
        <v>1</v>
      </c>
      <c r="B60" s="47">
        <v>189</v>
      </c>
      <c r="C60" s="14">
        <f>IFERROR((VLOOKUP(B60,INSCRITOS!A:B,2,0)),"")</f>
        <v>104890</v>
      </c>
      <c r="D60" s="14" t="str">
        <f>IFERROR((VLOOKUP(B60,INSCRITOS!A:C,3,0)),"")</f>
        <v>INI</v>
      </c>
      <c r="E60" s="20" t="str">
        <f>IFERROR((VLOOKUP(B60,INSCRITOS!A:D,4,0)),"")</f>
        <v>Beatriz Godinho Borregana</v>
      </c>
      <c r="F60" s="14" t="str">
        <f>IFERROR((VLOOKUP(B60,INSCRITOS!A:F,6,0)),"")</f>
        <v>F</v>
      </c>
      <c r="G60" s="20" t="str">
        <f>IFERROR((VLOOKUP(B60,INSCRITOS!A:H,8,0)),"")</f>
        <v>Lusitano - Setúbal</v>
      </c>
      <c r="H60" s="15">
        <v>100</v>
      </c>
    </row>
    <row r="61" spans="1:8" ht="18" customHeight="1" x14ac:dyDescent="0.25">
      <c r="A61" s="14">
        <v>2</v>
      </c>
      <c r="B61" s="47">
        <v>732</v>
      </c>
      <c r="C61" s="14">
        <f>IFERROR((VLOOKUP(B61,INSCRITOS!A:B,2,0)),"")</f>
        <v>104562</v>
      </c>
      <c r="D61" s="14" t="str">
        <f>IFERROR((VLOOKUP(B61,INSCRITOS!A:C,3,0)),"")</f>
        <v>INI</v>
      </c>
      <c r="E61" s="20" t="str">
        <f>IFERROR((VLOOKUP(B61,INSCRITOS!A:D,4,0)),"")</f>
        <v>Beatriz Gatto Pereira dos Santos</v>
      </c>
      <c r="F61" s="14" t="str">
        <f>IFERROR((VLOOKUP(B61,INSCRITOS!A:F,6,0)),"")</f>
        <v>F</v>
      </c>
      <c r="G61" s="20" t="str">
        <f>IFERROR((VLOOKUP(B61,INSCRITOS!A:H,8,0)),"")</f>
        <v>Lusitano - Setúbal</v>
      </c>
      <c r="H61" s="15">
        <v>99</v>
      </c>
    </row>
    <row r="62" spans="1:8" ht="18" customHeight="1" x14ac:dyDescent="0.25">
      <c r="A62" s="14">
        <v>3</v>
      </c>
      <c r="B62" s="47">
        <v>708</v>
      </c>
      <c r="C62" s="14">
        <f>IFERROR((VLOOKUP(B62,INSCRITOS!A:B,2,0)),"")</f>
        <v>105160</v>
      </c>
      <c r="D62" s="14" t="str">
        <f>IFERROR((VLOOKUP(B62,INSCRITOS!A:C,3,0)),"")</f>
        <v>INI</v>
      </c>
      <c r="E62" s="20" t="str">
        <f>IFERROR((VLOOKUP(B62,INSCRITOS!A:D,4,0)),"")</f>
        <v>Mariana Mateus Poeira</v>
      </c>
      <c r="F62" s="14" t="str">
        <f>IFERROR((VLOOKUP(B62,INSCRITOS!A:F,6,0)),"")</f>
        <v>F</v>
      </c>
      <c r="G62" s="20" t="str">
        <f>IFERROR((VLOOKUP(B62,INSCRITOS!A:H,8,0)),"")</f>
        <v>Lusitano - Setúbal</v>
      </c>
      <c r="H62" s="15">
        <v>98</v>
      </c>
    </row>
    <row r="63" spans="1:8" ht="18" customHeight="1" x14ac:dyDescent="0.25">
      <c r="A63" s="14">
        <v>4</v>
      </c>
      <c r="B63" s="47">
        <v>170</v>
      </c>
      <c r="C63" s="14">
        <f>IFERROR((VLOOKUP(B63,INSCRITOS!A:B,2,0)),"")</f>
        <v>104886</v>
      </c>
      <c r="D63" s="14" t="str">
        <f>IFERROR((VLOOKUP(B63,INSCRITOS!A:C,3,0)),"")</f>
        <v>INI</v>
      </c>
      <c r="E63" s="20" t="str">
        <f>IFERROR((VLOOKUP(B63,INSCRITOS!A:D,4,0)),"")</f>
        <v>Maria Franco da Cruz Lopes</v>
      </c>
      <c r="F63" s="14" t="str">
        <f>IFERROR((VLOOKUP(B63,INSCRITOS!A:F,6,0)),"")</f>
        <v>F</v>
      </c>
      <c r="G63" s="20" t="str">
        <f>IFERROR((VLOOKUP(B63,INSCRITOS!A:H,8,0)),"")</f>
        <v>Lusitano - Setúbal</v>
      </c>
      <c r="H63" s="15">
        <v>97</v>
      </c>
    </row>
    <row r="64" spans="1:8" ht="18" customHeight="1" x14ac:dyDescent="0.25">
      <c r="A64" s="14">
        <v>5</v>
      </c>
      <c r="B64" s="47">
        <v>1012</v>
      </c>
      <c r="C64" s="14">
        <f>IFERROR((VLOOKUP(B64,INSCRITOS!A:B,2,0)),"")</f>
        <v>105555</v>
      </c>
      <c r="D64" s="14" t="str">
        <f>IFERROR((VLOOKUP(B64,INSCRITOS!A:C,3,0)),"")</f>
        <v>INI</v>
      </c>
      <c r="E64" s="20" t="str">
        <f>IFERROR((VLOOKUP(B64,INSCRITOS!A:D,4,0)),"")</f>
        <v>Íris das Neves Pratas</v>
      </c>
      <c r="F64" s="14" t="str">
        <f>IFERROR((VLOOKUP(B64,INSCRITOS!A:F,6,0)),"")</f>
        <v>F</v>
      </c>
      <c r="G64" s="20" t="str">
        <f>IFERROR((VLOOKUP(B64,INSCRITOS!A:H,8,0)),"")</f>
        <v>REPSOL TRIATLO</v>
      </c>
      <c r="H64" s="15">
        <v>96</v>
      </c>
    </row>
    <row r="65" spans="1:8" ht="18" customHeight="1" x14ac:dyDescent="0.25">
      <c r="A65" s="14">
        <v>6</v>
      </c>
      <c r="B65" s="47">
        <v>5530</v>
      </c>
      <c r="C65" s="14">
        <f>IFERROR((VLOOKUP(B65,INSCRITOS!A:B,2,0)),"")</f>
        <v>0</v>
      </c>
      <c r="D65" s="14" t="str">
        <f>IFERROR((VLOOKUP(B65,INSCRITOS!A:C,3,0)),"")</f>
        <v>INI</v>
      </c>
      <c r="E65" s="20" t="str">
        <f>IFERROR((VLOOKUP(B65,INSCRITOS!A:D,4,0)),"")</f>
        <v>Diana Galinhola</v>
      </c>
      <c r="F65" s="14" t="str">
        <f>IFERROR((VLOOKUP(B65,INSCRITOS!A:F,6,0)),"")</f>
        <v>F</v>
      </c>
      <c r="G65" s="20" t="str">
        <f>IFERROR((VLOOKUP(B65,INSCRITOS!A:H,8,0)),"")</f>
        <v>Escola Triatlo Santo António Évora</v>
      </c>
      <c r="H65" s="15">
        <v>95</v>
      </c>
    </row>
    <row r="66" spans="1:8" ht="18" customHeight="1" x14ac:dyDescent="0.25">
      <c r="A66" s="16"/>
      <c r="C66" s="16"/>
      <c r="D66" s="16"/>
      <c r="F66" s="16"/>
    </row>
    <row r="67" spans="1:8" ht="18" customHeight="1" x14ac:dyDescent="0.25">
      <c r="A67" s="16"/>
      <c r="C67" s="16"/>
      <c r="D67" s="16"/>
      <c r="F67" s="16"/>
    </row>
    <row r="68" spans="1:8" ht="18" customHeight="1" x14ac:dyDescent="0.25">
      <c r="A68" s="48" t="s">
        <v>17</v>
      </c>
      <c r="B68" s="48"/>
      <c r="C68" s="48"/>
      <c r="D68" s="48"/>
      <c r="E68" s="48"/>
      <c r="F68" s="48"/>
      <c r="G68" s="48"/>
      <c r="H68" s="48"/>
    </row>
    <row r="69" spans="1:8" ht="18" customHeight="1" x14ac:dyDescent="0.25">
      <c r="A69" s="19" t="s">
        <v>9</v>
      </c>
      <c r="B69" s="43" t="s">
        <v>10</v>
      </c>
      <c r="C69" s="19" t="s">
        <v>1</v>
      </c>
      <c r="D69" s="19" t="s">
        <v>2</v>
      </c>
      <c r="E69" s="19" t="s">
        <v>3</v>
      </c>
      <c r="F69" s="19" t="s">
        <v>5</v>
      </c>
      <c r="G69" s="19" t="s">
        <v>7</v>
      </c>
      <c r="H69" s="19" t="s">
        <v>11</v>
      </c>
    </row>
    <row r="70" spans="1:8" ht="18" customHeight="1" x14ac:dyDescent="0.25">
      <c r="A70" s="14">
        <v>1</v>
      </c>
      <c r="B70" s="50">
        <v>418</v>
      </c>
      <c r="C70" s="14">
        <f>IFERROR((VLOOKUP(B70,INSCRITOS!A:B,2,0)),"")</f>
        <v>104300</v>
      </c>
      <c r="D70" s="14" t="str">
        <f>IFERROR((VLOOKUP(B70,INSCRITOS!A:C,3,0)),"")</f>
        <v>JUV</v>
      </c>
      <c r="E70" s="20" t="str">
        <f>IFERROR((VLOOKUP(B70,INSCRITOS!A:D,4,0)),"")</f>
        <v>Pedro Matos</v>
      </c>
      <c r="F70" s="14" t="str">
        <f>IFERROR((VLOOKUP(B70,INSCRITOS!A:F,6,0)),"")</f>
        <v>M</v>
      </c>
      <c r="G70" s="20" t="str">
        <f>IFERROR((VLOOKUP(B70,INSCRITOS!A:H,8,0)),"")</f>
        <v>Escola Triatlo Santo António Évora</v>
      </c>
      <c r="H70" s="15">
        <v>100</v>
      </c>
    </row>
    <row r="71" spans="1:8" ht="18" customHeight="1" x14ac:dyDescent="0.25">
      <c r="A71" s="14">
        <f>A70+1</f>
        <v>2</v>
      </c>
      <c r="B71" s="50">
        <v>685</v>
      </c>
      <c r="C71" s="14">
        <f>IFERROR((VLOOKUP(B71,INSCRITOS!A:B,2,0)),"")</f>
        <v>105153</v>
      </c>
      <c r="D71" s="14" t="str">
        <f>IFERROR((VLOOKUP(B71,INSCRITOS!A:C,3,0)),"")</f>
        <v>JUV</v>
      </c>
      <c r="E71" s="20" t="str">
        <f>IFERROR((VLOOKUP(B71,INSCRITOS!A:D,4,0)),"")</f>
        <v>Gonçalo Raposo</v>
      </c>
      <c r="F71" s="14" t="str">
        <f>IFERROR((VLOOKUP(B71,INSCRITOS!A:F,6,0)),"")</f>
        <v>M</v>
      </c>
      <c r="G71" s="20" t="str">
        <f>IFERROR((VLOOKUP(B71,INSCRITOS!A:H,8,0)),"")</f>
        <v>Escola Triatlo Santo António Évora</v>
      </c>
      <c r="H71" s="15">
        <v>99</v>
      </c>
    </row>
    <row r="72" spans="1:8" ht="18" customHeight="1" x14ac:dyDescent="0.25">
      <c r="A72" s="14">
        <f t="shared" ref="A72:A78" si="0">A71+1</f>
        <v>3</v>
      </c>
      <c r="B72" s="50">
        <v>1376</v>
      </c>
      <c r="C72" s="14">
        <f>IFERROR((VLOOKUP(B72,INSCRITOS!A:B,2,0)),"")</f>
        <v>105492</v>
      </c>
      <c r="D72" s="14" t="str">
        <f>IFERROR((VLOOKUP(B72,INSCRITOS!A:C,3,0)),"")</f>
        <v>JUV</v>
      </c>
      <c r="E72" s="20" t="str">
        <f>IFERROR((VLOOKUP(B72,INSCRITOS!A:D,4,0)),"")</f>
        <v>Pedro Cintra</v>
      </c>
      <c r="F72" s="14" t="str">
        <f>IFERROR((VLOOKUP(B72,INSCRITOS!A:F,6,0)),"")</f>
        <v>M</v>
      </c>
      <c r="G72" s="20" t="str">
        <f>IFERROR((VLOOKUP(B72,INSCRITOS!A:H,8,0)),"")</f>
        <v>Escola Triatlo Santo António Évora</v>
      </c>
      <c r="H72" s="15">
        <v>98</v>
      </c>
    </row>
    <row r="73" spans="1:8" ht="18" customHeight="1" x14ac:dyDescent="0.25">
      <c r="A73" s="14">
        <f t="shared" si="0"/>
        <v>4</v>
      </c>
      <c r="B73" s="11">
        <v>15</v>
      </c>
      <c r="C73" s="14">
        <f>IFERROR((VLOOKUP(B73,INSCRITOS!A:B,2,0)),"")</f>
        <v>101659</v>
      </c>
      <c r="D73" s="14" t="str">
        <f>IFERROR((VLOOKUP(B73,INSCRITOS!A:C,3,0)),"")</f>
        <v>JUV</v>
      </c>
      <c r="E73" s="20" t="str">
        <f>IFERROR((VLOOKUP(B73,INSCRITOS!A:D,4,0)),"")</f>
        <v>Diogo Nepomuceno</v>
      </c>
      <c r="F73" s="14" t="str">
        <f>IFERROR((VLOOKUP(B73,INSCRITOS!A:F,6,0)),"")</f>
        <v>M</v>
      </c>
      <c r="G73" s="20" t="str">
        <f>IFERROR((VLOOKUP(B73,INSCRITOS!A:H,8,0)),"")</f>
        <v>Escola Triatlo Santo António Évora</v>
      </c>
      <c r="H73" s="15">
        <v>97</v>
      </c>
    </row>
    <row r="74" spans="1:8" ht="18" customHeight="1" x14ac:dyDescent="0.25">
      <c r="A74" s="14">
        <f t="shared" si="0"/>
        <v>5</v>
      </c>
      <c r="B74" s="11">
        <v>891</v>
      </c>
      <c r="C74" s="14">
        <f>IFERROR((VLOOKUP(B74,INSCRITOS!A:B,2,0)),"")</f>
        <v>101938</v>
      </c>
      <c r="D74" s="14" t="str">
        <f>IFERROR((VLOOKUP(B74,INSCRITOS!A:C,3,0)),"")</f>
        <v>JUV</v>
      </c>
      <c r="E74" s="20" t="str">
        <f>IFERROR((VLOOKUP(B74,INSCRITOS!A:D,4,0)),"")</f>
        <v>César Silva Amândio</v>
      </c>
      <c r="F74" s="14" t="str">
        <f>IFERROR((VLOOKUP(B74,INSCRITOS!A:F,6,0)),"")</f>
        <v>M</v>
      </c>
      <c r="G74" s="20" t="str">
        <f>IFERROR((VLOOKUP(B74,INSCRITOS!A:H,8,0)),"")</f>
        <v>Lusitano - Setúbal</v>
      </c>
      <c r="H74" s="15">
        <v>96</v>
      </c>
    </row>
    <row r="75" spans="1:8" ht="18" customHeight="1" x14ac:dyDescent="0.25">
      <c r="A75" s="14">
        <f t="shared" si="0"/>
        <v>6</v>
      </c>
      <c r="B75" s="11">
        <v>328</v>
      </c>
      <c r="C75" s="14">
        <f>IFERROR((VLOOKUP(B75,INSCRITOS!A:B,2,0)),"")</f>
        <v>103416</v>
      </c>
      <c r="D75" s="14" t="str">
        <f>IFERROR((VLOOKUP(B75,INSCRITOS!A:C,3,0)),"")</f>
        <v>JUV</v>
      </c>
      <c r="E75" s="20" t="str">
        <f>IFERROR((VLOOKUP(B75,INSCRITOS!A:D,4,0)),"")</f>
        <v>Filipe Alexandre da Silva Carvalho</v>
      </c>
      <c r="F75" s="14" t="str">
        <f>IFERROR((VLOOKUP(B75,INSCRITOS!A:F,6,0)),"")</f>
        <v>M</v>
      </c>
      <c r="G75" s="20" t="str">
        <f>IFERROR((VLOOKUP(B75,INSCRITOS!A:H,8,0)),"")</f>
        <v>Lusitano - Setúbal</v>
      </c>
      <c r="H75" s="15">
        <v>95</v>
      </c>
    </row>
    <row r="76" spans="1:8" ht="18" customHeight="1" x14ac:dyDescent="0.25">
      <c r="A76" s="14">
        <f t="shared" si="0"/>
        <v>7</v>
      </c>
      <c r="B76" s="11">
        <v>43</v>
      </c>
      <c r="C76" s="14">
        <f>IFERROR((VLOOKUP(B76,INSCRITOS!A:B,2,0)),"")</f>
        <v>104124</v>
      </c>
      <c r="D76" s="14" t="str">
        <f>IFERROR((VLOOKUP(B76,INSCRITOS!A:C,3,0)),"")</f>
        <v>JUV</v>
      </c>
      <c r="E76" s="20" t="str">
        <f>IFERROR((VLOOKUP(B76,INSCRITOS!A:D,4,0)),"")</f>
        <v>Pedro Jorge Gonçalves Ribeiro</v>
      </c>
      <c r="F76" s="14" t="str">
        <f>IFERROR((VLOOKUP(B76,INSCRITOS!A:F,6,0)),"")</f>
        <v>M</v>
      </c>
      <c r="G76" s="20" t="str">
        <f>IFERROR((VLOOKUP(B76,INSCRITOS!A:H,8,0)),"")</f>
        <v>Lusitano - Setúbal</v>
      </c>
      <c r="H76" s="15">
        <v>94</v>
      </c>
    </row>
    <row r="77" spans="1:8" ht="18" customHeight="1" x14ac:dyDescent="0.25">
      <c r="A77" s="14">
        <f t="shared" si="0"/>
        <v>8</v>
      </c>
      <c r="B77" s="11">
        <v>1337</v>
      </c>
      <c r="C77" s="14">
        <f>IFERROR((VLOOKUP(B77,INSCRITOS!A:B,2,0)),"")</f>
        <v>105409</v>
      </c>
      <c r="D77" s="14" t="str">
        <f>IFERROR((VLOOKUP(B77,INSCRITOS!A:C,3,0)),"")</f>
        <v>JUV</v>
      </c>
      <c r="E77" s="20" t="str">
        <f>IFERROR((VLOOKUP(B77,INSCRITOS!A:D,4,0)),"")</f>
        <v>Hugo André Raminhos Cavaco Nunes</v>
      </c>
      <c r="F77" s="14" t="str">
        <f>IFERROR((VLOOKUP(B77,INSCRITOS!A:F,6,0)),"")</f>
        <v>M</v>
      </c>
      <c r="G77" s="20" t="str">
        <f>IFERROR((VLOOKUP(B77,INSCRITOS!A:H,8,0)),"")</f>
        <v>REPSOL TRIATLO</v>
      </c>
      <c r="H77" s="15">
        <v>93</v>
      </c>
    </row>
    <row r="78" spans="1:8" ht="18" customHeight="1" x14ac:dyDescent="0.25">
      <c r="A78" s="14">
        <f t="shared" si="0"/>
        <v>9</v>
      </c>
      <c r="B78" s="11">
        <v>851</v>
      </c>
      <c r="C78" s="14">
        <f>IFERROR((VLOOKUP(B78,INSCRITOS!A:B,2,0)),"")</f>
        <v>102043</v>
      </c>
      <c r="D78" s="14" t="str">
        <f>IFERROR((VLOOKUP(B78,INSCRITOS!A:C,3,0)),"")</f>
        <v>JUV</v>
      </c>
      <c r="E78" s="20" t="str">
        <f>IFERROR((VLOOKUP(B78,INSCRITOS!A:D,4,0)),"")</f>
        <v>Dinis de São Miguel Nunes Shevchun</v>
      </c>
      <c r="F78" s="14" t="str">
        <f>IFERROR((VLOOKUP(B78,INSCRITOS!A:F,6,0)),"")</f>
        <v>M</v>
      </c>
      <c r="G78" s="20" t="str">
        <f>IFERROR((VLOOKUP(B78,INSCRITOS!A:H,8,0)),"")</f>
        <v>REPSOL TRIATLO</v>
      </c>
      <c r="H78" s="15">
        <v>92</v>
      </c>
    </row>
    <row r="79" spans="1:8" s="21" customFormat="1" ht="18" customHeight="1" x14ac:dyDescent="0.25">
      <c r="A79" s="16"/>
      <c r="B79" s="46"/>
      <c r="C79" s="16"/>
      <c r="D79" s="16"/>
      <c r="F79" s="16"/>
      <c r="H79" s="16"/>
    </row>
    <row r="80" spans="1:8" s="21" customFormat="1" ht="18" customHeight="1" x14ac:dyDescent="0.25">
      <c r="A80" s="16"/>
      <c r="B80" s="46"/>
      <c r="C80" s="16"/>
      <c r="D80" s="16"/>
      <c r="F80" s="16"/>
      <c r="H80" s="25"/>
    </row>
    <row r="81" spans="1:8" ht="18" customHeight="1" x14ac:dyDescent="0.25">
      <c r="A81" s="48" t="s">
        <v>18</v>
      </c>
      <c r="B81" s="48"/>
      <c r="C81" s="48"/>
      <c r="D81" s="48"/>
      <c r="E81" s="48"/>
      <c r="F81" s="48"/>
      <c r="G81" s="48"/>
      <c r="H81" s="48"/>
    </row>
    <row r="82" spans="1:8" ht="18" customHeight="1" x14ac:dyDescent="0.25">
      <c r="A82" s="19" t="s">
        <v>9</v>
      </c>
      <c r="B82" s="43" t="s">
        <v>10</v>
      </c>
      <c r="C82" s="19" t="s">
        <v>1</v>
      </c>
      <c r="D82" s="19" t="s">
        <v>2</v>
      </c>
      <c r="E82" s="19" t="s">
        <v>3</v>
      </c>
      <c r="F82" s="19" t="s">
        <v>5</v>
      </c>
      <c r="G82" s="19" t="s">
        <v>7</v>
      </c>
      <c r="H82" s="19" t="s">
        <v>11</v>
      </c>
    </row>
    <row r="83" spans="1:8" ht="18" customHeight="1" x14ac:dyDescent="0.25">
      <c r="A83" s="14">
        <v>1</v>
      </c>
      <c r="B83" s="47">
        <v>5525</v>
      </c>
      <c r="C83" s="14">
        <f>IFERROR((VLOOKUP(B83,INSCRITOS!A:B,2,0)),"")</f>
        <v>101669</v>
      </c>
      <c r="D83" s="14" t="str">
        <f>IFERROR((VLOOKUP(B83,INSCRITOS!A:C,3,0)),"")</f>
        <v>JUV</v>
      </c>
      <c r="E83" s="20" t="str">
        <f>IFERROR((VLOOKUP(B83,INSCRITOS!A:D,4,0)),"")</f>
        <v>Inês Santos</v>
      </c>
      <c r="F83" s="14" t="str">
        <f>IFERROR((VLOOKUP(B83,INSCRITOS!A:F,6,0)),"")</f>
        <v>F</v>
      </c>
      <c r="G83" s="20" t="str">
        <f>IFERROR((VLOOKUP(B83,INSCRITOS!A:H,8,0)),"")</f>
        <v>Escola Triatlo Santo António Évora</v>
      </c>
      <c r="H83" s="15">
        <v>100</v>
      </c>
    </row>
    <row r="84" spans="1:8" ht="18" customHeight="1" x14ac:dyDescent="0.25">
      <c r="A84" s="14">
        <v>2</v>
      </c>
      <c r="B84" s="47">
        <v>1071</v>
      </c>
      <c r="C84" s="14">
        <f>IFERROR((VLOOKUP(B84,INSCRITOS!A:B,2,0)),"")</f>
        <v>105828</v>
      </c>
      <c r="D84" s="14" t="str">
        <f>IFERROR((VLOOKUP(B84,INSCRITOS!A:C,3,0)),"")</f>
        <v>JUV</v>
      </c>
      <c r="E84" s="20" t="str">
        <f>IFERROR((VLOOKUP(B84,INSCRITOS!A:D,4,0)),"")</f>
        <v>Diana Mira</v>
      </c>
      <c r="F84" s="14" t="str">
        <f>IFERROR((VLOOKUP(B84,INSCRITOS!A:F,6,0)),"")</f>
        <v>F</v>
      </c>
      <c r="G84" s="20" t="str">
        <f>IFERROR((VLOOKUP(B84,INSCRITOS!A:H,8,0)),"")</f>
        <v>Escola Triatlo Santo António Évora</v>
      </c>
      <c r="H84" s="15">
        <v>99</v>
      </c>
    </row>
    <row r="85" spans="1:8" x14ac:dyDescent="0.25">
      <c r="A85" s="14">
        <v>3</v>
      </c>
      <c r="B85" s="47">
        <v>5524</v>
      </c>
      <c r="C85" s="14">
        <f>IFERROR((VLOOKUP(B85,INSCRITOS!A:B,2,0)),"")</f>
        <v>0</v>
      </c>
      <c r="D85" s="14" t="str">
        <f>IFERROR((VLOOKUP(B85,INSCRITOS!A:C,3,0)),"")</f>
        <v>JUV</v>
      </c>
      <c r="E85" s="20" t="str">
        <f>IFERROR((VLOOKUP(B85,INSCRITOS!A:D,4,0)),"")</f>
        <v>Ana Bárbara Gonçalves</v>
      </c>
      <c r="F85" s="14" t="str">
        <f>IFERROR((VLOOKUP(B85,INSCRITOS!A:F,6,0)),"")</f>
        <v>F</v>
      </c>
      <c r="G85" s="20" t="str">
        <f>IFERROR((VLOOKUP(B85,INSCRITOS!A:H,8,0)),"")</f>
        <v>AMICICLO GRÂNDOLA</v>
      </c>
      <c r="H85" s="15">
        <v>98</v>
      </c>
    </row>
    <row r="86" spans="1:8" x14ac:dyDescent="0.25">
      <c r="A86" s="16"/>
      <c r="C86" s="16"/>
      <c r="D86" s="16"/>
      <c r="F86" s="16"/>
      <c r="H86" s="41"/>
    </row>
    <row r="87" spans="1:8" x14ac:dyDescent="0.25">
      <c r="A87" s="16"/>
      <c r="C87" s="16"/>
      <c r="D87" s="16"/>
      <c r="F87" s="16"/>
      <c r="H87" s="41"/>
    </row>
    <row r="88" spans="1:8" x14ac:dyDescent="0.25">
      <c r="A88" s="48" t="s">
        <v>27</v>
      </c>
      <c r="B88" s="48"/>
      <c r="C88" s="48"/>
      <c r="D88" s="48"/>
      <c r="E88" s="48"/>
      <c r="F88" s="48"/>
      <c r="G88" s="48"/>
      <c r="H88" s="48"/>
    </row>
    <row r="89" spans="1:8" x14ac:dyDescent="0.25">
      <c r="A89" s="19" t="s">
        <v>9</v>
      </c>
      <c r="B89" s="43" t="s">
        <v>0</v>
      </c>
      <c r="C89" s="19" t="s">
        <v>1</v>
      </c>
      <c r="D89" s="19" t="s">
        <v>2</v>
      </c>
      <c r="E89" s="19" t="s">
        <v>3</v>
      </c>
      <c r="F89" s="19" t="s">
        <v>5</v>
      </c>
      <c r="G89" s="19" t="s">
        <v>7</v>
      </c>
      <c r="H89" s="19" t="s">
        <v>11</v>
      </c>
    </row>
    <row r="90" spans="1:8" x14ac:dyDescent="0.25">
      <c r="A90" s="14">
        <v>1</v>
      </c>
      <c r="B90" s="11">
        <v>1532</v>
      </c>
      <c r="C90" s="14">
        <f>IFERROR((VLOOKUP(B90,INSCRITOS!A:B,2,0)),"")</f>
        <v>104439</v>
      </c>
      <c r="D90" s="14" t="str">
        <f>IFERROR((VLOOKUP(B90,INSCRITOS!A:C,3,0)),"")</f>
        <v>CAD</v>
      </c>
      <c r="E90" s="20" t="str">
        <f>IFERROR((VLOOKUP(B90,INSCRITOS!A:D,4,0)),"")</f>
        <v>Pedro Matias</v>
      </c>
      <c r="F90" s="14" t="str">
        <f>IFERROR((VLOOKUP(B90,INSCRITOS!A:F,6,0)),"")</f>
        <v>M</v>
      </c>
      <c r="G90" s="20" t="str">
        <f>IFERROR((VLOOKUP(B90,INSCRITOS!A:H,8,0)),"")</f>
        <v>REPSOL TRIATLO</v>
      </c>
      <c r="H90" s="15">
        <v>100</v>
      </c>
    </row>
    <row r="91" spans="1:8" x14ac:dyDescent="0.25">
      <c r="A91" s="16"/>
      <c r="C91" s="16"/>
      <c r="D91" s="16"/>
      <c r="F91" s="16"/>
    </row>
    <row r="93" spans="1:8" x14ac:dyDescent="0.25">
      <c r="D93" s="95" t="s">
        <v>19</v>
      </c>
      <c r="E93" s="96"/>
      <c r="F93" s="97"/>
    </row>
    <row r="95" spans="1:8" x14ac:dyDescent="0.25">
      <c r="D95" s="37" t="s">
        <v>26</v>
      </c>
      <c r="E95" s="37" t="s">
        <v>7</v>
      </c>
      <c r="F95" s="37" t="s">
        <v>11</v>
      </c>
    </row>
    <row r="96" spans="1:8" x14ac:dyDescent="0.25">
      <c r="D96" s="38">
        <v>1</v>
      </c>
      <c r="E96" s="20" t="s">
        <v>104</v>
      </c>
      <c r="F96" s="20">
        <v>1757</v>
      </c>
    </row>
    <row r="97" spans="4:6" x14ac:dyDescent="0.25">
      <c r="D97" s="38">
        <v>2</v>
      </c>
      <c r="E97" s="20" t="s">
        <v>65</v>
      </c>
      <c r="F97" s="20">
        <v>1246</v>
      </c>
    </row>
    <row r="98" spans="4:6" x14ac:dyDescent="0.25">
      <c r="D98" s="38">
        <v>3</v>
      </c>
      <c r="E98" s="20" t="s">
        <v>51</v>
      </c>
      <c r="F98" s="20">
        <v>959</v>
      </c>
    </row>
    <row r="99" spans="4:6" x14ac:dyDescent="0.25">
      <c r="D99" s="38">
        <v>4</v>
      </c>
      <c r="E99" s="20" t="s">
        <v>52</v>
      </c>
      <c r="F99" s="20">
        <v>484</v>
      </c>
    </row>
  </sheetData>
  <autoFilter ref="G1:G108"/>
  <sortState ref="D282:F296">
    <sortCondition descending="1" ref="F282:F296"/>
  </sortState>
  <mergeCells count="1">
    <mergeCell ref="D93:F93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98" firstPageNumber="0" fitToHeight="0" orientation="landscape" r:id="rId1"/>
  <rowBreaks count="7" manualBreakCount="7">
    <brk id="17" max="7" man="1"/>
    <brk id="23" max="7" man="1"/>
    <brk id="37" max="7" man="1"/>
    <brk id="43" max="7" man="1"/>
    <brk id="57" max="7" man="1"/>
    <brk id="67" max="7" man="1"/>
    <brk id="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3"/>
  <sheetViews>
    <sheetView zoomScaleNormal="100" zoomScaleSheetLayoutView="100" workbookViewId="0">
      <selection activeCell="C11" sqref="C11"/>
    </sheetView>
  </sheetViews>
  <sheetFormatPr defaultRowHeight="15" x14ac:dyDescent="0.25"/>
  <cols>
    <col min="1" max="1" width="9" style="2"/>
    <col min="2" max="2" width="72.5703125" style="2"/>
    <col min="3" max="3" width="9" style="3"/>
    <col min="4" max="1024" width="9.140625" style="2"/>
  </cols>
  <sheetData>
    <row r="1" spans="1:7" s="4" customFormat="1" ht="15.75" customHeight="1" x14ac:dyDescent="0.25">
      <c r="A1" s="28" t="s">
        <v>47</v>
      </c>
      <c r="B1" s="49"/>
      <c r="C1" s="29"/>
      <c r="D1" s="27"/>
      <c r="E1" s="17"/>
      <c r="F1" s="17"/>
      <c r="G1" s="17"/>
    </row>
    <row r="2" spans="1:7" ht="15.75" customHeight="1" x14ac:dyDescent="0.25">
      <c r="A2" s="28" t="s">
        <v>46</v>
      </c>
      <c r="B2" s="49"/>
      <c r="C2" s="29"/>
      <c r="D2" s="27"/>
      <c r="E2" s="17"/>
      <c r="F2" s="17"/>
      <c r="G2" s="17"/>
    </row>
    <row r="3" spans="1:7" ht="15.75" x14ac:dyDescent="0.25">
      <c r="A3" s="1"/>
      <c r="B3" s="1"/>
      <c r="C3" s="1"/>
      <c r="D3" s="1"/>
      <c r="E3" s="1"/>
      <c r="F3" s="1"/>
      <c r="G3" s="5"/>
    </row>
    <row r="4" spans="1:7" ht="15.75" x14ac:dyDescent="0.25">
      <c r="A4" s="98" t="s">
        <v>19</v>
      </c>
      <c r="B4" s="98"/>
      <c r="C4" s="98"/>
      <c r="D4" s="5"/>
      <c r="E4" s="5"/>
      <c r="F4" s="5"/>
    </row>
    <row r="5" spans="1:7" ht="18" customHeight="1" x14ac:dyDescent="0.25">
      <c r="A5" s="6"/>
      <c r="B5"/>
      <c r="C5"/>
    </row>
    <row r="6" spans="1:7" ht="15.75" x14ac:dyDescent="0.25">
      <c r="A6" s="7" t="s">
        <v>9</v>
      </c>
      <c r="B6" s="8" t="s">
        <v>7</v>
      </c>
      <c r="C6" s="7" t="s">
        <v>11</v>
      </c>
    </row>
    <row r="7" spans="1:7" x14ac:dyDescent="0.25">
      <c r="A7" s="9">
        <v>1</v>
      </c>
      <c r="B7" s="54" t="s">
        <v>52</v>
      </c>
      <c r="C7" s="12">
        <f>SUMIF('Escalões Jov'!G:G,'Clubes Jov'!B7,'Escalões Jov'!H:H)</f>
        <v>582</v>
      </c>
      <c r="D7" s="10"/>
    </row>
    <row r="8" spans="1:7" x14ac:dyDescent="0.25">
      <c r="A8" s="9">
        <v>2</v>
      </c>
      <c r="B8" s="34" t="s">
        <v>61</v>
      </c>
      <c r="C8" s="12">
        <f>SUMIF('Escalões Jov'!G:G,'Clubes Jov'!B8,'Escalões Jov'!H:H)</f>
        <v>0</v>
      </c>
      <c r="D8" s="10"/>
    </row>
    <row r="9" spans="1:7" x14ac:dyDescent="0.25">
      <c r="A9" s="9">
        <v>3</v>
      </c>
      <c r="B9" s="53" t="s">
        <v>104</v>
      </c>
      <c r="C9" s="12">
        <f>SUMIF('Escalões Jov'!G:G,'Clubes Jov'!B9,'Escalões Jov'!H:H)</f>
        <v>1956</v>
      </c>
      <c r="D9" s="10"/>
    </row>
    <row r="10" spans="1:7" x14ac:dyDescent="0.25">
      <c r="A10" s="9">
        <v>4</v>
      </c>
      <c r="B10" s="55" t="s">
        <v>65</v>
      </c>
      <c r="C10" s="12">
        <f>SUMIF('Escalões Jov'!G:G,'Clubes Jov'!B10,'Escalões Jov'!H:H)</f>
        <v>1246</v>
      </c>
      <c r="D10" s="10"/>
    </row>
    <row r="11" spans="1:7" x14ac:dyDescent="0.25">
      <c r="A11" s="9">
        <v>5</v>
      </c>
      <c r="B11" s="55" t="s">
        <v>51</v>
      </c>
      <c r="C11" s="12">
        <f>SUMIF('Escalões Jov'!G:G,'Clubes Jov'!B11,'Escalões Jov'!H:H)</f>
        <v>959</v>
      </c>
      <c r="D11" s="10"/>
    </row>
    <row r="12" spans="1:7" ht="15.75" x14ac:dyDescent="0.25">
      <c r="A12" s="13">
        <v>6</v>
      </c>
      <c r="B12" s="39"/>
      <c r="C12" s="12">
        <f>SUMIF('Escalões Jov'!G:G,'Clubes Jov'!B12,'Escalões Jov'!H:H)</f>
        <v>0</v>
      </c>
    </row>
    <row r="13" spans="1:7" ht="15.75" x14ac:dyDescent="0.25">
      <c r="A13" s="13">
        <v>7</v>
      </c>
      <c r="B13" s="39"/>
      <c r="C13" s="12">
        <f>SUMIF('Escalões Jov'!G:G,'Clubes Jov'!B13,'Escalões Jov'!H:H)</f>
        <v>0</v>
      </c>
    </row>
  </sheetData>
  <autoFilter ref="A6:C13"/>
  <sortState ref="B7:C14">
    <sortCondition descending="1" ref="C7:C14"/>
  </sortState>
  <mergeCells count="1">
    <mergeCell ref="A4:C4"/>
  </mergeCells>
  <printOptions horizontalCentered="1"/>
  <pageMargins left="0.70833333333333304" right="0.70833333333333304" top="0.74791666666666701" bottom="0.74791666666666701" header="0.51180555555555496" footer="0.51180555555555496"/>
  <pageSetup paperSize="9" scale="68" firstPageNumber="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INSCRITOS</vt:lpstr>
      <vt:lpstr>Escalões Jov</vt:lpstr>
      <vt:lpstr>Clubes Jov</vt:lpstr>
      <vt:lpstr>'Clubes Jov'!Área_de_Impressão</vt:lpstr>
      <vt:lpstr>'Escalões Jov'!Área_de_Impressão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2019-03-30T16:00:25Z</cp:lastPrinted>
  <dcterms:created xsi:type="dcterms:W3CDTF">2016-04-26T14:30:14Z</dcterms:created>
  <dcterms:modified xsi:type="dcterms:W3CDTF">2019-03-31T18:59:33Z</dcterms:modified>
  <dc:language>pt-PT</dc:language>
</cp:coreProperties>
</file>