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ALENTEJO - SETÚBAL_ÉVORA_BEJA\2018_02_24 I Duatlo BTT de Alvito\INSCRIÇÕES E RESULTADOS\"/>
    </mc:Choice>
  </mc:AlternateContent>
  <bookViews>
    <workbookView xWindow="0" yWindow="0" windowWidth="20490" windowHeight="7755" tabRatio="1000" activeTab="1"/>
  </bookViews>
  <sheets>
    <sheet name="INSCRITOS" sheetId="7" r:id="rId1"/>
    <sheet name="Jovens" sheetId="14" r:id="rId2"/>
    <sheet name="Clubes Jov" sheetId="11" r:id="rId3"/>
    <sheet name="pontos" sheetId="22" r:id="rId4"/>
    <sheet name="16+" sheetId="20" r:id="rId5"/>
  </sheets>
  <definedNames>
    <definedName name="_xlnm._FilterDatabase" localSheetId="2" hidden="1">'Clubes Jov'!$A$6:$C$20</definedName>
    <definedName name="_xlnm._FilterDatabase" localSheetId="0" hidden="1">INSCRITOS!$A$1:$I$54</definedName>
    <definedName name="_xlnm._FilterDatabase" localSheetId="1" hidden="1">Jovens!$A$6:$H$6</definedName>
    <definedName name="_xlnm.Print_Area" localSheetId="2">'Clubes Jov'!$A$1:$C$23</definedName>
    <definedName name="_xlnm.Print_Area" localSheetId="0">INSCRITOS!$A$1:$H$60</definedName>
    <definedName name="_xlnm.Print_Area" localSheetId="1">Jovens!$A$1:$H$79</definedName>
    <definedName name="_xlnm.Print_Area" localSheetId="3">pontos!$A$1:$H$42</definedName>
  </definedNames>
  <calcPr calcId="152511"/>
</workbook>
</file>

<file path=xl/calcChain.xml><?xml version="1.0" encoding="utf-8"?>
<calcChain xmlns="http://schemas.openxmlformats.org/spreadsheetml/2006/main">
  <c r="G9" i="22" l="1"/>
  <c r="F9" i="22"/>
  <c r="E9" i="22"/>
  <c r="D9" i="22"/>
  <c r="C9" i="22"/>
  <c r="G41" i="22"/>
  <c r="F41" i="22"/>
  <c r="E41" i="22"/>
  <c r="D41" i="22"/>
  <c r="C41" i="22"/>
  <c r="G38" i="22"/>
  <c r="F38" i="22"/>
  <c r="E38" i="22"/>
  <c r="D38" i="22"/>
  <c r="C38" i="22"/>
  <c r="G37" i="22"/>
  <c r="F37" i="22"/>
  <c r="E37" i="22"/>
  <c r="D37" i="22"/>
  <c r="C37" i="22"/>
  <c r="G15" i="22"/>
  <c r="F15" i="22"/>
  <c r="E15" i="22"/>
  <c r="D15" i="22"/>
  <c r="C15" i="22"/>
  <c r="G28" i="22"/>
  <c r="F28" i="22"/>
  <c r="E28" i="22"/>
  <c r="D28" i="22"/>
  <c r="C28" i="22"/>
  <c r="G25" i="22"/>
  <c r="F25" i="22"/>
  <c r="E25" i="22"/>
  <c r="D25" i="22"/>
  <c r="C25" i="22"/>
  <c r="G5" i="22"/>
  <c r="F5" i="22"/>
  <c r="E5" i="22"/>
  <c r="D5" i="22"/>
  <c r="C5" i="22"/>
  <c r="G8" i="22"/>
  <c r="F8" i="22"/>
  <c r="E8" i="22"/>
  <c r="D8" i="22"/>
  <c r="C8" i="22"/>
  <c r="G35" i="22"/>
  <c r="F35" i="22"/>
  <c r="E35" i="22"/>
  <c r="D35" i="22"/>
  <c r="C35" i="22"/>
  <c r="G19" i="22"/>
  <c r="F19" i="22"/>
  <c r="E19" i="22"/>
  <c r="D19" i="22"/>
  <c r="C19" i="22"/>
  <c r="G40" i="22"/>
  <c r="F40" i="22"/>
  <c r="E40" i="22"/>
  <c r="D40" i="22"/>
  <c r="C40" i="22"/>
  <c r="G6" i="22"/>
  <c r="F6" i="22"/>
  <c r="E6" i="22"/>
  <c r="D6" i="22"/>
  <c r="C6" i="22"/>
  <c r="G31" i="22"/>
  <c r="F31" i="22"/>
  <c r="E31" i="22"/>
  <c r="D31" i="22"/>
  <c r="C31" i="22"/>
  <c r="G12" i="22"/>
  <c r="F12" i="22"/>
  <c r="E12" i="22"/>
  <c r="D12" i="22"/>
  <c r="C12" i="22"/>
  <c r="G27" i="22"/>
  <c r="F27" i="22"/>
  <c r="E27" i="22"/>
  <c r="D27" i="22"/>
  <c r="C27" i="22"/>
  <c r="G24" i="22"/>
  <c r="F24" i="22"/>
  <c r="E24" i="22"/>
  <c r="D24" i="22"/>
  <c r="C24" i="22"/>
  <c r="G22" i="22"/>
  <c r="F22" i="22"/>
  <c r="E22" i="22"/>
  <c r="D22" i="22"/>
  <c r="C22" i="22"/>
  <c r="G18" i="22"/>
  <c r="F18" i="22"/>
  <c r="E18" i="22"/>
  <c r="D18" i="22"/>
  <c r="C18" i="22"/>
  <c r="G39" i="22"/>
  <c r="F39" i="22"/>
  <c r="E39" i="22"/>
  <c r="C39" i="22"/>
  <c r="G33" i="22"/>
  <c r="F33" i="22"/>
  <c r="E33" i="22"/>
  <c r="D33" i="22"/>
  <c r="C33" i="22"/>
  <c r="G13" i="22"/>
  <c r="F13" i="22"/>
  <c r="E13" i="22"/>
  <c r="D13" i="22"/>
  <c r="C13" i="22"/>
  <c r="G36" i="22"/>
  <c r="F36" i="22"/>
  <c r="E36" i="22"/>
  <c r="D36" i="22"/>
  <c r="C36" i="22"/>
  <c r="G14" i="22"/>
  <c r="F14" i="22"/>
  <c r="E14" i="22"/>
  <c r="D14" i="22"/>
  <c r="C14" i="22"/>
  <c r="G11" i="22"/>
  <c r="F11" i="22"/>
  <c r="E11" i="22"/>
  <c r="D11" i="22"/>
  <c r="C11" i="22"/>
  <c r="G21" i="22"/>
  <c r="F21" i="22"/>
  <c r="E21" i="22"/>
  <c r="D21" i="22"/>
  <c r="C21" i="22"/>
  <c r="G17" i="22"/>
  <c r="F17" i="22"/>
  <c r="E17" i="22"/>
  <c r="D17" i="22"/>
  <c r="C17" i="22"/>
  <c r="G20" i="22"/>
  <c r="F20" i="22"/>
  <c r="E20" i="22"/>
  <c r="D20" i="22"/>
  <c r="C20" i="22"/>
  <c r="G16" i="22"/>
  <c r="F16" i="22"/>
  <c r="E16" i="22"/>
  <c r="D16" i="22"/>
  <c r="C16" i="22"/>
  <c r="G42" i="22"/>
  <c r="F42" i="22"/>
  <c r="E42" i="22"/>
  <c r="D42" i="22"/>
  <c r="C42" i="22"/>
  <c r="G34" i="22"/>
  <c r="F34" i="22"/>
  <c r="E34" i="22"/>
  <c r="D34" i="22"/>
  <c r="C34" i="22"/>
  <c r="G32" i="22"/>
  <c r="F32" i="22"/>
  <c r="E32" i="22"/>
  <c r="D32" i="22"/>
  <c r="C32" i="22"/>
  <c r="G30" i="22"/>
  <c r="F30" i="22"/>
  <c r="E30" i="22"/>
  <c r="D30" i="22"/>
  <c r="C30" i="22"/>
  <c r="G29" i="22"/>
  <c r="F29" i="22"/>
  <c r="E29" i="22"/>
  <c r="D29" i="22"/>
  <c r="C29" i="22"/>
  <c r="G26" i="22"/>
  <c r="F26" i="22"/>
  <c r="E26" i="22"/>
  <c r="D26" i="22"/>
  <c r="C26" i="22"/>
  <c r="G23" i="22"/>
  <c r="F23" i="22"/>
  <c r="E23" i="22"/>
  <c r="D23" i="22"/>
  <c r="C23" i="22"/>
  <c r="G10" i="22"/>
  <c r="F10" i="22"/>
  <c r="E10" i="22"/>
  <c r="D10" i="22"/>
  <c r="C10" i="22"/>
  <c r="G7" i="22"/>
  <c r="F7" i="22"/>
  <c r="E7" i="22"/>
  <c r="D7" i="22"/>
  <c r="C7" i="22"/>
  <c r="G28" i="14"/>
  <c r="F28" i="14"/>
  <c r="E28" i="14"/>
  <c r="D28" i="14"/>
  <c r="C28" i="14"/>
  <c r="G72" i="14"/>
  <c r="G73" i="14"/>
  <c r="F72" i="14"/>
  <c r="F73" i="14"/>
  <c r="E72" i="14"/>
  <c r="E73" i="14"/>
  <c r="D72" i="14"/>
  <c r="D73" i="14"/>
  <c r="C72" i="14"/>
  <c r="C73" i="14"/>
  <c r="G54" i="14"/>
  <c r="F54" i="14"/>
  <c r="E54" i="14"/>
  <c r="D54" i="14"/>
  <c r="C54" i="14"/>
  <c r="C34" i="14"/>
  <c r="G36" i="14"/>
  <c r="F36" i="14"/>
  <c r="E36" i="14"/>
  <c r="C36" i="14"/>
  <c r="G17" i="14"/>
  <c r="F17" i="14"/>
  <c r="E17" i="14"/>
  <c r="D17" i="14"/>
  <c r="C17" i="14"/>
  <c r="G16" i="14"/>
  <c r="F16" i="14"/>
  <c r="E16" i="14"/>
  <c r="D16" i="14"/>
  <c r="C16" i="14"/>
  <c r="G15" i="14"/>
  <c r="F15" i="14"/>
  <c r="E15" i="14"/>
  <c r="D15" i="14"/>
  <c r="C15" i="14"/>
  <c r="G14" i="14"/>
  <c r="F14" i="14"/>
  <c r="E14" i="14"/>
  <c r="D14" i="14"/>
  <c r="C14" i="14"/>
  <c r="G13" i="14"/>
  <c r="F13" i="14"/>
  <c r="E13" i="14"/>
  <c r="D13" i="14"/>
  <c r="C13" i="14"/>
  <c r="G12" i="14"/>
  <c r="F12" i="14"/>
  <c r="E12" i="14"/>
  <c r="D12" i="14"/>
  <c r="C12" i="14"/>
  <c r="G11" i="14"/>
  <c r="F11" i="14"/>
  <c r="E11" i="14"/>
  <c r="D11" i="14"/>
  <c r="C11" i="14"/>
  <c r="G10" i="14"/>
  <c r="F10" i="14"/>
  <c r="E10" i="14"/>
  <c r="D10" i="14"/>
  <c r="C10" i="14"/>
  <c r="G9" i="14"/>
  <c r="F9" i="14"/>
  <c r="E9" i="14"/>
  <c r="D9" i="14"/>
  <c r="C9" i="14"/>
  <c r="G8" i="14"/>
  <c r="F8" i="14"/>
  <c r="E8" i="14"/>
  <c r="D8" i="14"/>
  <c r="C8" i="14"/>
  <c r="G78" i="14" l="1"/>
  <c r="F78" i="14"/>
  <c r="E78" i="14"/>
  <c r="D78" i="14"/>
  <c r="C78" i="14"/>
  <c r="C66" i="14"/>
  <c r="D66" i="14"/>
  <c r="E66" i="14"/>
  <c r="F66" i="14"/>
  <c r="G66" i="14"/>
  <c r="C67" i="14"/>
  <c r="D67" i="14"/>
  <c r="E67" i="14"/>
  <c r="F67" i="14"/>
  <c r="G67" i="14"/>
  <c r="C68" i="14"/>
  <c r="D68" i="14"/>
  <c r="E68" i="14"/>
  <c r="F68" i="14"/>
  <c r="G68" i="14"/>
  <c r="C69" i="14"/>
  <c r="D69" i="14"/>
  <c r="E69" i="14"/>
  <c r="F69" i="14"/>
  <c r="G69" i="14"/>
  <c r="C70" i="14"/>
  <c r="D70" i="14"/>
  <c r="E70" i="14"/>
  <c r="F70" i="14"/>
  <c r="G70" i="14"/>
  <c r="C71" i="14"/>
  <c r="D71" i="14"/>
  <c r="E71" i="14"/>
  <c r="F71" i="14"/>
  <c r="G71" i="14"/>
  <c r="G65" i="14"/>
  <c r="F65" i="14"/>
  <c r="E65" i="14"/>
  <c r="D65" i="14"/>
  <c r="C65" i="14"/>
  <c r="C60" i="14"/>
  <c r="D60" i="14"/>
  <c r="E60" i="14"/>
  <c r="F60" i="14"/>
  <c r="G60" i="14"/>
  <c r="G59" i="14"/>
  <c r="F59" i="14"/>
  <c r="E59" i="14"/>
  <c r="D59" i="14"/>
  <c r="C59" i="14"/>
  <c r="C48" i="14"/>
  <c r="D48" i="14"/>
  <c r="E48" i="14"/>
  <c r="F48" i="14"/>
  <c r="G48" i="14"/>
  <c r="C49" i="14"/>
  <c r="D49" i="14"/>
  <c r="E49" i="14"/>
  <c r="F49" i="14"/>
  <c r="G49" i="14"/>
  <c r="C50" i="14"/>
  <c r="D50" i="14"/>
  <c r="E50" i="14"/>
  <c r="F50" i="14"/>
  <c r="G50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G47" i="14"/>
  <c r="F47" i="14"/>
  <c r="E47" i="14"/>
  <c r="D47" i="14"/>
  <c r="C47" i="14"/>
  <c r="G42" i="14"/>
  <c r="F42" i="14"/>
  <c r="E42" i="14"/>
  <c r="D42" i="14"/>
  <c r="C42" i="14"/>
  <c r="C29" i="14"/>
  <c r="D29" i="14"/>
  <c r="E29" i="14"/>
  <c r="F29" i="14"/>
  <c r="G29" i="14"/>
  <c r="C30" i="14"/>
  <c r="D30" i="14"/>
  <c r="E30" i="14"/>
  <c r="F30" i="14"/>
  <c r="G30" i="14"/>
  <c r="C31" i="14"/>
  <c r="D31" i="14"/>
  <c r="E31" i="14"/>
  <c r="F31" i="14"/>
  <c r="G31" i="14"/>
  <c r="C32" i="14"/>
  <c r="D32" i="14"/>
  <c r="E32" i="14"/>
  <c r="F32" i="14"/>
  <c r="G32" i="14"/>
  <c r="C41" i="14"/>
  <c r="D41" i="14"/>
  <c r="E41" i="14"/>
  <c r="F41" i="14"/>
  <c r="G41" i="14"/>
  <c r="C33" i="14"/>
  <c r="D33" i="14"/>
  <c r="E33" i="14"/>
  <c r="F33" i="14"/>
  <c r="G33" i="14"/>
  <c r="D34" i="14"/>
  <c r="E34" i="14"/>
  <c r="F34" i="14"/>
  <c r="G34" i="14"/>
  <c r="C35" i="14"/>
  <c r="D35" i="14"/>
  <c r="E35" i="14"/>
  <c r="F35" i="14"/>
  <c r="G35" i="14"/>
  <c r="C23" i="14"/>
  <c r="D23" i="14"/>
  <c r="E23" i="14"/>
  <c r="F23" i="14"/>
  <c r="G23" i="14"/>
  <c r="G22" i="14"/>
  <c r="F22" i="14"/>
  <c r="E22" i="14"/>
  <c r="D22" i="14"/>
  <c r="C22" i="14"/>
  <c r="G7" i="14"/>
  <c r="F7" i="14"/>
  <c r="E7" i="14"/>
  <c r="D7" i="14"/>
  <c r="C7" i="14"/>
  <c r="G26" i="20" l="1"/>
  <c r="F26" i="20"/>
  <c r="E26" i="20"/>
  <c r="D26" i="20"/>
  <c r="C26" i="20"/>
  <c r="A26" i="20"/>
  <c r="G25" i="20"/>
  <c r="F25" i="20"/>
  <c r="E25" i="20"/>
  <c r="D25" i="20"/>
  <c r="C25" i="20"/>
  <c r="A25" i="20"/>
  <c r="G24" i="20"/>
  <c r="F24" i="20"/>
  <c r="E24" i="20"/>
  <c r="D24" i="20"/>
  <c r="C24" i="20"/>
  <c r="A24" i="20"/>
  <c r="G23" i="20"/>
  <c r="F23" i="20"/>
  <c r="E23" i="20"/>
  <c r="D23" i="20"/>
  <c r="C23" i="20"/>
  <c r="A23" i="20"/>
  <c r="G22" i="20"/>
  <c r="F22" i="20"/>
  <c r="E22" i="20"/>
  <c r="D22" i="20"/>
  <c r="C22" i="20"/>
  <c r="A22" i="20"/>
  <c r="G21" i="20"/>
  <c r="F21" i="20"/>
  <c r="E21" i="20"/>
  <c r="D21" i="20"/>
  <c r="C21" i="20"/>
  <c r="A21" i="20"/>
  <c r="G20" i="20"/>
  <c r="F20" i="20"/>
  <c r="E20" i="20"/>
  <c r="D20" i="20"/>
  <c r="C20" i="20"/>
  <c r="A20" i="20"/>
  <c r="G19" i="20"/>
  <c r="F19" i="20"/>
  <c r="E19" i="20"/>
  <c r="D19" i="20"/>
  <c r="C19" i="20"/>
  <c r="A19" i="20"/>
  <c r="G18" i="20"/>
  <c r="F18" i="20"/>
  <c r="E18" i="20"/>
  <c r="D18" i="20"/>
  <c r="C18" i="20"/>
  <c r="A18" i="20"/>
  <c r="G17" i="20"/>
  <c r="F17" i="20"/>
  <c r="E17" i="20"/>
  <c r="D17" i="20"/>
  <c r="C17" i="20"/>
  <c r="A17" i="20"/>
  <c r="G16" i="20"/>
  <c r="F16" i="20"/>
  <c r="E16" i="20"/>
  <c r="D16" i="20"/>
  <c r="C16" i="20"/>
  <c r="A16" i="20"/>
  <c r="G15" i="20"/>
  <c r="F15" i="20"/>
  <c r="E15" i="20"/>
  <c r="D15" i="20"/>
  <c r="C15" i="20"/>
  <c r="A15" i="20"/>
  <c r="G14" i="20"/>
  <c r="F14" i="20"/>
  <c r="E14" i="20"/>
  <c r="D14" i="20"/>
  <c r="C14" i="20"/>
  <c r="A14" i="20"/>
  <c r="G13" i="20"/>
  <c r="F13" i="20"/>
  <c r="E13" i="20"/>
  <c r="D13" i="20"/>
  <c r="C13" i="20"/>
  <c r="A13" i="20"/>
  <c r="G12" i="20"/>
  <c r="F12" i="20"/>
  <c r="E12" i="20"/>
  <c r="D12" i="20"/>
  <c r="C12" i="20"/>
  <c r="A12" i="20"/>
  <c r="G11" i="20"/>
  <c r="F11" i="20"/>
  <c r="E11" i="20"/>
  <c r="D11" i="20"/>
  <c r="C11" i="20"/>
  <c r="A11" i="20"/>
  <c r="G10" i="20"/>
  <c r="F10" i="20"/>
  <c r="E10" i="20"/>
  <c r="D10" i="20"/>
  <c r="C10" i="20"/>
  <c r="G9" i="20"/>
  <c r="F9" i="20"/>
  <c r="E9" i="20"/>
  <c r="D9" i="20"/>
  <c r="C9" i="20"/>
  <c r="G8" i="20"/>
  <c r="F8" i="20"/>
  <c r="E8" i="20"/>
  <c r="D8" i="20"/>
  <c r="C8" i="20"/>
  <c r="G7" i="20"/>
  <c r="F7" i="20"/>
  <c r="E7" i="20"/>
  <c r="D7" i="20"/>
  <c r="C7" i="20"/>
  <c r="C16" i="11" l="1"/>
  <c r="C17" i="11"/>
  <c r="C18" i="11"/>
  <c r="C10" i="11"/>
  <c r="C19" i="11"/>
  <c r="C15" i="11"/>
  <c r="C20" i="11"/>
  <c r="C13" i="11"/>
  <c r="C12" i="11"/>
  <c r="C9" i="11"/>
  <c r="C11" i="11"/>
  <c r="C14" i="11"/>
  <c r="A18" i="11" l="1"/>
  <c r="A15" i="11"/>
  <c r="A20" i="11"/>
  <c r="A12" i="11"/>
  <c r="A9" i="11"/>
  <c r="A19" i="11"/>
  <c r="A17" i="11"/>
  <c r="A11" i="11"/>
  <c r="A13" i="11"/>
  <c r="A16" i="11"/>
  <c r="A10" i="11"/>
  <c r="A14" i="11"/>
</calcChain>
</file>

<file path=xl/sharedStrings.xml><?xml version="1.0" encoding="utf-8"?>
<sst xmlns="http://schemas.openxmlformats.org/spreadsheetml/2006/main" count="359" uniqueCount="110">
  <si>
    <t>Escalão</t>
  </si>
  <si>
    <t>Nome</t>
  </si>
  <si>
    <t>Clube</t>
  </si>
  <si>
    <t>M</t>
  </si>
  <si>
    <t>F</t>
  </si>
  <si>
    <t xml:space="preserve">Dorsal </t>
  </si>
  <si>
    <t>Data Nasc.</t>
  </si>
  <si>
    <t>INF</t>
  </si>
  <si>
    <t>INI</t>
  </si>
  <si>
    <t>JUV</t>
  </si>
  <si>
    <t>Género</t>
  </si>
  <si>
    <t>Pontos</t>
  </si>
  <si>
    <t>Licença</t>
  </si>
  <si>
    <t>BEN</t>
  </si>
  <si>
    <t>Pos</t>
  </si>
  <si>
    <t>BENJAMINS MASCULINOS</t>
  </si>
  <si>
    <t>INFANTIS MASCULINOS</t>
  </si>
  <si>
    <t>INICIADOS MASCULINOS</t>
  </si>
  <si>
    <t>JUVENIS MASCULINOS</t>
  </si>
  <si>
    <t>CLASSIFICAÇÃO POR CLUBES</t>
  </si>
  <si>
    <t>REPSOL TRIATLO</t>
  </si>
  <si>
    <t>Dinis Shevchun</t>
  </si>
  <si>
    <t>Eva Ferreira</t>
  </si>
  <si>
    <t>Laura Pinto Bolim</t>
  </si>
  <si>
    <t>Martim Maquinista</t>
  </si>
  <si>
    <t>Pedro Matias</t>
  </si>
  <si>
    <t>BENJAMINS FEMININOS</t>
  </si>
  <si>
    <t>INFANTIS FEMININOS</t>
  </si>
  <si>
    <t>INICIADOS FEMININOS</t>
  </si>
  <si>
    <t>JUVENIS FEMININOS</t>
  </si>
  <si>
    <t>Atestado médico</t>
  </si>
  <si>
    <t xml:space="preserve">Benjamins </t>
  </si>
  <si>
    <t>7, 8 e 9 anos (Nascidos entre 2009 e 2011)</t>
  </si>
  <si>
    <t xml:space="preserve">Infantis </t>
  </si>
  <si>
    <t>10 e 11 anos (Nascidos em 2007 e 2008)</t>
  </si>
  <si>
    <t xml:space="preserve">Iniciados </t>
  </si>
  <si>
    <t xml:space="preserve">Juvenis </t>
  </si>
  <si>
    <t>14 e 15 anos (Nascidos em 2003 e 2004)</t>
  </si>
  <si>
    <t>Não Federado</t>
  </si>
  <si>
    <t>24 DE FEVEREIRO DE 2018</t>
  </si>
  <si>
    <t>MASCULINOS</t>
  </si>
  <si>
    <t>I DUATLO DO ALVITO  - CIRCUITO JOVEM ALENTEJO - 1ª ETAPA</t>
  </si>
  <si>
    <t>CNAlvito</t>
  </si>
  <si>
    <t>Miguel Abreu</t>
  </si>
  <si>
    <t>Rafael Torres</t>
  </si>
  <si>
    <t>Gonçalo Parreirinha</t>
  </si>
  <si>
    <t>João Gonçalves</t>
  </si>
  <si>
    <t>Alexandre Maquinista</t>
  </si>
  <si>
    <t>Francisco Rebelo</t>
  </si>
  <si>
    <t>Paulo Rebelo</t>
  </si>
  <si>
    <t>João Rebelo</t>
  </si>
  <si>
    <t>Pedro Neves</t>
  </si>
  <si>
    <t>Renato Araújo</t>
  </si>
  <si>
    <t>Individual</t>
  </si>
  <si>
    <t>Ivan R. Fragoso</t>
  </si>
  <si>
    <t>ASSOCIAÇÃO NAVAL AMORENSE</t>
  </si>
  <si>
    <t>Denis R. Fragoso</t>
  </si>
  <si>
    <t xml:space="preserve">Martim S. C. Rodrigues  </t>
  </si>
  <si>
    <t>Tomás S.Sousa</t>
  </si>
  <si>
    <t>Tomás M.F. Moreno</t>
  </si>
  <si>
    <t>David V. Aleixo</t>
  </si>
  <si>
    <t>Francisco M.P.M. Jorge</t>
  </si>
  <si>
    <t>Rita G.T.F. Pereira</t>
  </si>
  <si>
    <t>João P.M. Alves</t>
  </si>
  <si>
    <t>Inês Santos</t>
  </si>
  <si>
    <t>Miguel Pauzinho</t>
  </si>
  <si>
    <t>Rodrigo Calado</t>
  </si>
  <si>
    <t>Guilherme Alves</t>
  </si>
  <si>
    <t>Dinis Figueiredo</t>
  </si>
  <si>
    <t>André Nepomuceno</t>
  </si>
  <si>
    <t>Guilherme Marques</t>
  </si>
  <si>
    <t>Diogo Marques</t>
  </si>
  <si>
    <t>Diogo Nepomuceno</t>
  </si>
  <si>
    <t>Tiago Holbeche Silva</t>
  </si>
  <si>
    <t>Maria Pires</t>
  </si>
  <si>
    <t>João Padeiro</t>
  </si>
  <si>
    <t>Vasco Mota</t>
  </si>
  <si>
    <t>Francisco Magro</t>
  </si>
  <si>
    <t>Leonor Riscado</t>
  </si>
  <si>
    <t>Margarida Magro</t>
  </si>
  <si>
    <t>Vasco Matias</t>
  </si>
  <si>
    <t>Miguel Revytskyy</t>
  </si>
  <si>
    <t>Francisco Croca</t>
  </si>
  <si>
    <t>Tiago Ruivo</t>
  </si>
  <si>
    <t>Gonçalo Raposo</t>
  </si>
  <si>
    <t>Afonso Machita</t>
  </si>
  <si>
    <t>Vasco Almeida</t>
  </si>
  <si>
    <t>António Grou</t>
  </si>
  <si>
    <t>António Croca</t>
  </si>
  <si>
    <t>Rodrigo Palma</t>
  </si>
  <si>
    <t>CNAlvito/ Não federado</t>
  </si>
  <si>
    <t>I DUATLO DO ALVITO  - CIRCUITO DE TRIATLO DO ALENTEJO - 1ª ETAPA</t>
  </si>
  <si>
    <t>Tomás Moreno</t>
  </si>
  <si>
    <t>Lusitano Setúbal</t>
  </si>
  <si>
    <t>ASSOCIAÇÃO NAVAL AMORENSE/ Não federado</t>
  </si>
  <si>
    <t>20/24</t>
  </si>
  <si>
    <t>25/29</t>
  </si>
  <si>
    <t>50/54</t>
  </si>
  <si>
    <t>Luis Filipe Pereira</t>
  </si>
  <si>
    <t>Maria Caetana Duarte Silva</t>
  </si>
  <si>
    <t>Escola Triatlo Évora</t>
  </si>
  <si>
    <t>Escola Triatlo Évora/ Não federado</t>
  </si>
  <si>
    <t>Ângela Pardinho</t>
  </si>
  <si>
    <t>SU COLARENSE/ Não da região</t>
  </si>
  <si>
    <t>Henrique Jesus</t>
  </si>
  <si>
    <t>Amiciclo</t>
  </si>
  <si>
    <t>Luis Marques</t>
  </si>
  <si>
    <t>Lourenço Ramos</t>
  </si>
  <si>
    <t>Tempo</t>
  </si>
  <si>
    <t>16 e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</si>
</sst>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5" fontId="0" fillId="0" borderId="0" xfId="0" applyNumberFormat="1" applyBorder="1" applyAlignment="1">
      <alignment horizontal="center" vertical="center"/>
    </xf>
    <xf numFmtId="45" fontId="0" fillId="0" borderId="0" xfId="0" applyNumberFormat="1" applyBorder="1" applyAlignment="1">
      <alignment horizontal="center"/>
    </xf>
    <xf numFmtId="4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5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45" fontId="3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0" fillId="0" borderId="7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1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45" fontId="1" fillId="0" borderId="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0" fontId="0" fillId="0" borderId="1" xfId="0" applyNumberFormat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45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BreakPreview" topLeftCell="A38" zoomScale="85" zoomScaleNormal="86" zoomScaleSheetLayoutView="85" workbookViewId="0">
      <selection activeCell="B48" sqref="B48"/>
    </sheetView>
  </sheetViews>
  <sheetFormatPr defaultColWidth="9.140625" defaultRowHeight="15" x14ac:dyDescent="0.25"/>
  <cols>
    <col min="1" max="1" width="13.42578125" style="9" bestFit="1" customWidth="1"/>
    <col min="2" max="2" width="13.7109375" style="9" bestFit="1" customWidth="1"/>
    <col min="3" max="3" width="10.28515625" style="9" customWidth="1"/>
    <col min="4" max="4" width="27.85546875" style="4" bestFit="1" customWidth="1"/>
    <col min="5" max="5" width="14.140625" style="9" customWidth="1"/>
    <col min="6" max="6" width="11.5703125" style="9" customWidth="1"/>
    <col min="7" max="7" width="15.5703125" style="9" hidden="1" customWidth="1"/>
    <col min="8" max="8" width="47.7109375" style="4" bestFit="1" customWidth="1"/>
    <col min="9" max="9" width="13.140625" style="4" bestFit="1" customWidth="1"/>
    <col min="10" max="10" width="9.42578125" style="4" customWidth="1"/>
    <col min="11" max="11" width="41.140625" style="24" customWidth="1"/>
    <col min="12" max="12" width="10.28515625" style="4" bestFit="1" customWidth="1"/>
    <col min="13" max="13" width="45.7109375" style="4" bestFit="1" customWidth="1"/>
    <col min="14" max="16384" width="9.140625" style="4"/>
  </cols>
  <sheetData>
    <row r="1" spans="1:11" ht="32.25" thickBot="1" x14ac:dyDescent="0.3">
      <c r="A1" s="1" t="s">
        <v>5</v>
      </c>
      <c r="B1" s="1" t="s">
        <v>12</v>
      </c>
      <c r="C1" s="1" t="s">
        <v>0</v>
      </c>
      <c r="D1" s="1" t="s">
        <v>1</v>
      </c>
      <c r="E1" s="1" t="s">
        <v>6</v>
      </c>
      <c r="F1" s="1" t="s">
        <v>10</v>
      </c>
      <c r="G1" s="27" t="s">
        <v>30</v>
      </c>
      <c r="H1" s="1" t="s">
        <v>2</v>
      </c>
      <c r="I1" s="1"/>
    </row>
    <row r="2" spans="1:11" ht="15.75" x14ac:dyDescent="0.25">
      <c r="A2" s="51">
        <v>304</v>
      </c>
      <c r="B2" s="49">
        <v>103383</v>
      </c>
      <c r="C2" s="51" t="s">
        <v>7</v>
      </c>
      <c r="D2" s="58" t="s">
        <v>51</v>
      </c>
      <c r="E2" s="53">
        <v>39540</v>
      </c>
      <c r="F2" s="51" t="s">
        <v>3</v>
      </c>
      <c r="G2" s="54"/>
      <c r="H2" s="52" t="s">
        <v>103</v>
      </c>
      <c r="I2" s="23"/>
      <c r="K2" s="30" t="s">
        <v>31</v>
      </c>
    </row>
    <row r="3" spans="1:11" ht="16.5" thickBot="1" x14ac:dyDescent="0.3">
      <c r="A3" s="68">
        <v>554</v>
      </c>
      <c r="B3" s="68">
        <v>103873</v>
      </c>
      <c r="C3" s="68" t="s">
        <v>13</v>
      </c>
      <c r="D3" s="69" t="s">
        <v>47</v>
      </c>
      <c r="E3" s="70">
        <v>40326</v>
      </c>
      <c r="F3" s="68" t="s">
        <v>3</v>
      </c>
      <c r="G3" s="71"/>
      <c r="H3" s="69" t="s">
        <v>20</v>
      </c>
      <c r="I3" s="23"/>
      <c r="K3" s="31" t="s">
        <v>32</v>
      </c>
    </row>
    <row r="4" spans="1:11" ht="16.5" thickBot="1" x14ac:dyDescent="0.3">
      <c r="A4" s="51">
        <v>696</v>
      </c>
      <c r="B4" s="49">
        <v>103877</v>
      </c>
      <c r="C4" s="51" t="s">
        <v>7</v>
      </c>
      <c r="D4" s="52" t="s">
        <v>22</v>
      </c>
      <c r="E4" s="53">
        <v>39699</v>
      </c>
      <c r="F4" s="51" t="s">
        <v>4</v>
      </c>
      <c r="G4" s="54"/>
      <c r="H4" s="52" t="s">
        <v>20</v>
      </c>
      <c r="I4" s="23"/>
    </row>
    <row r="5" spans="1:11" ht="15.75" x14ac:dyDescent="0.25">
      <c r="A5" s="51">
        <v>167</v>
      </c>
      <c r="B5" s="49">
        <v>103871</v>
      </c>
      <c r="C5" s="51" t="s">
        <v>7</v>
      </c>
      <c r="D5" s="56" t="s">
        <v>24</v>
      </c>
      <c r="E5" s="54">
        <v>39515</v>
      </c>
      <c r="F5" s="54" t="s">
        <v>3</v>
      </c>
      <c r="G5" s="54"/>
      <c r="H5" s="52" t="s">
        <v>20</v>
      </c>
      <c r="I5" s="23"/>
      <c r="K5" s="32" t="s">
        <v>33</v>
      </c>
    </row>
    <row r="6" spans="1:11" ht="16.5" thickBot="1" x14ac:dyDescent="0.3">
      <c r="A6" s="68">
        <v>502</v>
      </c>
      <c r="B6" s="68">
        <v>103872</v>
      </c>
      <c r="C6" s="68" t="s">
        <v>8</v>
      </c>
      <c r="D6" s="69" t="s">
        <v>23</v>
      </c>
      <c r="E6" s="70">
        <v>38810</v>
      </c>
      <c r="F6" s="70" t="s">
        <v>4</v>
      </c>
      <c r="G6" s="71"/>
      <c r="H6" s="69" t="s">
        <v>20</v>
      </c>
      <c r="I6" s="7"/>
      <c r="K6" s="33" t="s">
        <v>34</v>
      </c>
    </row>
    <row r="7" spans="1:11" ht="16.5" thickBot="1" x14ac:dyDescent="0.3">
      <c r="A7" s="68">
        <v>457</v>
      </c>
      <c r="B7" s="68">
        <v>104342</v>
      </c>
      <c r="C7" s="72" t="s">
        <v>8</v>
      </c>
      <c r="D7" s="69" t="s">
        <v>92</v>
      </c>
      <c r="E7" s="70">
        <v>38369</v>
      </c>
      <c r="F7" s="68" t="s">
        <v>3</v>
      </c>
      <c r="G7" s="71"/>
      <c r="H7" s="69" t="s">
        <v>20</v>
      </c>
      <c r="I7" s="7"/>
    </row>
    <row r="8" spans="1:11" ht="15.75" x14ac:dyDescent="0.25">
      <c r="A8" s="68">
        <v>535</v>
      </c>
      <c r="B8" s="68">
        <v>105108</v>
      </c>
      <c r="C8" s="72" t="s">
        <v>8</v>
      </c>
      <c r="D8" s="74" t="s">
        <v>46</v>
      </c>
      <c r="E8" s="71">
        <v>38850</v>
      </c>
      <c r="F8" s="71" t="s">
        <v>3</v>
      </c>
      <c r="G8" s="71"/>
      <c r="H8" s="69" t="s">
        <v>20</v>
      </c>
      <c r="I8" s="7"/>
      <c r="K8" s="32" t="s">
        <v>35</v>
      </c>
    </row>
    <row r="9" spans="1:11" ht="16.5" thickBot="1" x14ac:dyDescent="0.3">
      <c r="A9" s="51">
        <v>538</v>
      </c>
      <c r="B9" s="49">
        <v>105109</v>
      </c>
      <c r="C9" s="55" t="s">
        <v>9</v>
      </c>
      <c r="D9" s="56" t="s">
        <v>107</v>
      </c>
      <c r="E9" s="54">
        <v>38002</v>
      </c>
      <c r="F9" s="54" t="s">
        <v>3</v>
      </c>
      <c r="G9" s="54"/>
      <c r="H9" s="52" t="s">
        <v>20</v>
      </c>
      <c r="I9" s="35"/>
    </row>
    <row r="10" spans="1:11" ht="15.75" x14ac:dyDescent="0.25">
      <c r="A10" s="51">
        <v>555</v>
      </c>
      <c r="B10" s="49">
        <v>104489</v>
      </c>
      <c r="C10" s="55" t="s">
        <v>9</v>
      </c>
      <c r="D10" s="56" t="s">
        <v>25</v>
      </c>
      <c r="E10" s="54">
        <v>37985</v>
      </c>
      <c r="F10" s="54" t="s">
        <v>3</v>
      </c>
      <c r="G10" s="55"/>
      <c r="H10" s="52" t="s">
        <v>20</v>
      </c>
      <c r="I10" s="35"/>
      <c r="K10" s="32" t="s">
        <v>36</v>
      </c>
    </row>
    <row r="11" spans="1:11" ht="16.5" thickBot="1" x14ac:dyDescent="0.3">
      <c r="A11" s="51">
        <v>851</v>
      </c>
      <c r="B11" s="49">
        <v>102043</v>
      </c>
      <c r="C11" s="51" t="s">
        <v>9</v>
      </c>
      <c r="D11" s="52" t="s">
        <v>21</v>
      </c>
      <c r="E11" s="53">
        <v>38202</v>
      </c>
      <c r="F11" s="51" t="s">
        <v>3</v>
      </c>
      <c r="G11" s="54"/>
      <c r="H11" s="52" t="s">
        <v>20</v>
      </c>
      <c r="I11" s="35"/>
      <c r="K11" s="33" t="s">
        <v>37</v>
      </c>
    </row>
    <row r="12" spans="1:11" ht="15.75" x14ac:dyDescent="0.25">
      <c r="A12" s="72">
        <v>682</v>
      </c>
      <c r="B12" s="68">
        <v>105152</v>
      </c>
      <c r="C12" s="72" t="s">
        <v>13</v>
      </c>
      <c r="D12" s="74" t="s">
        <v>88</v>
      </c>
      <c r="E12" s="71">
        <v>40624</v>
      </c>
      <c r="F12" s="71" t="s">
        <v>3</v>
      </c>
      <c r="G12" s="75"/>
      <c r="H12" s="69" t="s">
        <v>101</v>
      </c>
      <c r="I12" s="23"/>
    </row>
    <row r="13" spans="1:11" ht="15.75" x14ac:dyDescent="0.25">
      <c r="A13" s="72">
        <v>5525</v>
      </c>
      <c r="B13" s="68">
        <v>105188</v>
      </c>
      <c r="C13" s="72" t="s">
        <v>13</v>
      </c>
      <c r="D13" s="74" t="s">
        <v>89</v>
      </c>
      <c r="E13" s="71">
        <v>40125</v>
      </c>
      <c r="F13" s="71" t="s">
        <v>3</v>
      </c>
      <c r="G13" s="75"/>
      <c r="H13" s="69" t="s">
        <v>101</v>
      </c>
      <c r="I13" s="23"/>
    </row>
    <row r="14" spans="1:11" ht="15.75" x14ac:dyDescent="0.25">
      <c r="A14" s="55">
        <v>463</v>
      </c>
      <c r="B14" s="49">
        <v>101681</v>
      </c>
      <c r="C14" s="55" t="s">
        <v>7</v>
      </c>
      <c r="D14" s="56" t="s">
        <v>74</v>
      </c>
      <c r="E14" s="54">
        <v>39271</v>
      </c>
      <c r="F14" s="54" t="s">
        <v>4</v>
      </c>
      <c r="G14" s="59"/>
      <c r="H14" s="50" t="s">
        <v>101</v>
      </c>
      <c r="I14" s="23"/>
    </row>
    <row r="15" spans="1:11" ht="15.75" x14ac:dyDescent="0.25">
      <c r="A15" s="68">
        <v>424</v>
      </c>
      <c r="B15" s="68">
        <v>104314</v>
      </c>
      <c r="C15" s="72" t="s">
        <v>13</v>
      </c>
      <c r="D15" s="74" t="s">
        <v>99</v>
      </c>
      <c r="E15" s="71"/>
      <c r="F15" s="71" t="s">
        <v>4</v>
      </c>
      <c r="G15" s="75"/>
      <c r="H15" s="69" t="s">
        <v>100</v>
      </c>
      <c r="I15" s="28"/>
    </row>
    <row r="16" spans="1:11" ht="15.75" x14ac:dyDescent="0.25">
      <c r="A16" s="72">
        <v>614</v>
      </c>
      <c r="B16" s="68">
        <v>105123</v>
      </c>
      <c r="C16" s="72" t="s">
        <v>13</v>
      </c>
      <c r="D16" s="74" t="s">
        <v>79</v>
      </c>
      <c r="E16" s="71"/>
      <c r="F16" s="71" t="s">
        <v>4</v>
      </c>
      <c r="G16" s="75"/>
      <c r="H16" s="69" t="s">
        <v>100</v>
      </c>
      <c r="I16" s="28"/>
    </row>
    <row r="17" spans="1:9" ht="15.75" x14ac:dyDescent="0.25">
      <c r="A17" s="72">
        <v>712</v>
      </c>
      <c r="B17" s="68">
        <v>105134</v>
      </c>
      <c r="C17" s="72" t="s">
        <v>13</v>
      </c>
      <c r="D17" s="74" t="s">
        <v>102</v>
      </c>
      <c r="E17" s="71"/>
      <c r="F17" s="71" t="s">
        <v>4</v>
      </c>
      <c r="G17" s="75"/>
      <c r="H17" s="69" t="s">
        <v>100</v>
      </c>
      <c r="I17" s="23"/>
    </row>
    <row r="18" spans="1:9" ht="15.75" x14ac:dyDescent="0.25">
      <c r="A18" s="72">
        <v>152</v>
      </c>
      <c r="B18" s="68">
        <v>104889</v>
      </c>
      <c r="C18" s="68" t="s">
        <v>13</v>
      </c>
      <c r="D18" s="74" t="s">
        <v>80</v>
      </c>
      <c r="E18" s="71"/>
      <c r="F18" s="71" t="s">
        <v>3</v>
      </c>
      <c r="G18" s="75"/>
      <c r="H18" s="69" t="s">
        <v>100</v>
      </c>
      <c r="I18" s="23"/>
    </row>
    <row r="19" spans="1:9" ht="15.75" x14ac:dyDescent="0.25">
      <c r="A19" s="72">
        <v>201</v>
      </c>
      <c r="B19" s="68">
        <v>104184</v>
      </c>
      <c r="C19" s="72" t="s">
        <v>13</v>
      </c>
      <c r="D19" s="76" t="s">
        <v>98</v>
      </c>
      <c r="E19" s="71"/>
      <c r="F19" s="71" t="s">
        <v>3</v>
      </c>
      <c r="G19" s="75"/>
      <c r="H19" s="69" t="s">
        <v>100</v>
      </c>
      <c r="I19" s="23"/>
    </row>
    <row r="20" spans="1:9" ht="15.75" x14ac:dyDescent="0.25">
      <c r="A20" s="72">
        <v>613</v>
      </c>
      <c r="B20" s="68">
        <v>105122</v>
      </c>
      <c r="C20" s="72" t="s">
        <v>13</v>
      </c>
      <c r="D20" s="74" t="s">
        <v>81</v>
      </c>
      <c r="E20" s="71"/>
      <c r="F20" s="71" t="s">
        <v>3</v>
      </c>
      <c r="G20" s="75"/>
      <c r="H20" s="69" t="s">
        <v>100</v>
      </c>
      <c r="I20" s="23"/>
    </row>
    <row r="21" spans="1:9" ht="15.75" x14ac:dyDescent="0.25">
      <c r="A21" s="72">
        <v>615</v>
      </c>
      <c r="B21" s="68">
        <v>105124</v>
      </c>
      <c r="C21" s="72" t="s">
        <v>13</v>
      </c>
      <c r="D21" s="74" t="s">
        <v>83</v>
      </c>
      <c r="E21" s="71"/>
      <c r="F21" s="72" t="s">
        <v>3</v>
      </c>
      <c r="G21" s="75"/>
      <c r="H21" s="69" t="s">
        <v>100</v>
      </c>
      <c r="I21" s="23"/>
    </row>
    <row r="22" spans="1:9" ht="15.75" x14ac:dyDescent="0.25">
      <c r="A22" s="72">
        <v>650</v>
      </c>
      <c r="B22" s="68">
        <v>105148</v>
      </c>
      <c r="C22" s="72" t="s">
        <v>13</v>
      </c>
      <c r="D22" s="74" t="s">
        <v>87</v>
      </c>
      <c r="E22" s="71"/>
      <c r="F22" s="71" t="s">
        <v>3</v>
      </c>
      <c r="G22" s="75"/>
      <c r="H22" s="69" t="s">
        <v>100</v>
      </c>
      <c r="I22" s="23"/>
    </row>
    <row r="23" spans="1:9" ht="15.75" x14ac:dyDescent="0.25">
      <c r="A23" s="72">
        <v>681</v>
      </c>
      <c r="B23" s="68">
        <v>105151</v>
      </c>
      <c r="C23" s="72" t="s">
        <v>13</v>
      </c>
      <c r="D23" s="74" t="s">
        <v>85</v>
      </c>
      <c r="E23" s="71"/>
      <c r="F23" s="71" t="s">
        <v>3</v>
      </c>
      <c r="G23" s="75"/>
      <c r="H23" s="69" t="s">
        <v>100</v>
      </c>
      <c r="I23" s="23"/>
    </row>
    <row r="24" spans="1:9" ht="15.75" x14ac:dyDescent="0.25">
      <c r="A24" s="72">
        <v>690</v>
      </c>
      <c r="B24" s="68">
        <v>105155</v>
      </c>
      <c r="C24" s="72" t="s">
        <v>13</v>
      </c>
      <c r="D24" s="74" t="s">
        <v>86</v>
      </c>
      <c r="E24" s="71"/>
      <c r="F24" s="71" t="s">
        <v>3</v>
      </c>
      <c r="G24" s="75"/>
      <c r="H24" s="69" t="s">
        <v>100</v>
      </c>
      <c r="I24" s="23"/>
    </row>
    <row r="25" spans="1:9" ht="15.75" x14ac:dyDescent="0.25">
      <c r="A25" s="51">
        <v>64</v>
      </c>
      <c r="B25" s="49">
        <v>103202</v>
      </c>
      <c r="C25" s="55" t="s">
        <v>7</v>
      </c>
      <c r="D25" s="56" t="s">
        <v>70</v>
      </c>
      <c r="E25" s="54"/>
      <c r="F25" s="54" t="s">
        <v>3</v>
      </c>
      <c r="G25" s="51"/>
      <c r="H25" s="50" t="s">
        <v>100</v>
      </c>
      <c r="I25" s="23"/>
    </row>
    <row r="26" spans="1:9" ht="15.75" x14ac:dyDescent="0.25">
      <c r="A26" s="51">
        <v>69</v>
      </c>
      <c r="B26" s="49">
        <v>103222</v>
      </c>
      <c r="C26" s="55" t="s">
        <v>7</v>
      </c>
      <c r="D26" s="56" t="s">
        <v>66</v>
      </c>
      <c r="E26" s="54"/>
      <c r="F26" s="54" t="s">
        <v>3</v>
      </c>
      <c r="G26" s="51"/>
      <c r="H26" s="50" t="s">
        <v>100</v>
      </c>
      <c r="I26" s="23"/>
    </row>
    <row r="27" spans="1:9" ht="15.75" x14ac:dyDescent="0.25">
      <c r="A27" s="51">
        <v>688</v>
      </c>
      <c r="B27" s="49">
        <v>105154</v>
      </c>
      <c r="C27" s="51" t="s">
        <v>7</v>
      </c>
      <c r="D27" s="52" t="s">
        <v>82</v>
      </c>
      <c r="E27" s="53"/>
      <c r="F27" s="51" t="s">
        <v>3</v>
      </c>
      <c r="G27" s="59"/>
      <c r="H27" s="50" t="s">
        <v>100</v>
      </c>
      <c r="I27" s="23"/>
    </row>
    <row r="28" spans="1:9" ht="15.75" x14ac:dyDescent="0.25">
      <c r="A28" s="51">
        <v>984</v>
      </c>
      <c r="B28" s="49">
        <v>102410</v>
      </c>
      <c r="C28" s="55" t="s">
        <v>7</v>
      </c>
      <c r="D28" s="56" t="s">
        <v>68</v>
      </c>
      <c r="E28" s="54"/>
      <c r="F28" s="51" t="s">
        <v>3</v>
      </c>
      <c r="G28" s="51"/>
      <c r="H28" s="50" t="s">
        <v>100</v>
      </c>
      <c r="I28" s="23"/>
    </row>
    <row r="29" spans="1:9" ht="15.75" x14ac:dyDescent="0.25">
      <c r="A29" s="68">
        <v>242</v>
      </c>
      <c r="B29" s="68">
        <v>101669</v>
      </c>
      <c r="C29" s="72" t="s">
        <v>8</v>
      </c>
      <c r="D29" s="69" t="s">
        <v>64</v>
      </c>
      <c r="E29" s="70"/>
      <c r="F29" s="71" t="s">
        <v>4</v>
      </c>
      <c r="G29" s="68"/>
      <c r="H29" s="69" t="s">
        <v>100</v>
      </c>
      <c r="I29" s="23"/>
    </row>
    <row r="30" spans="1:9" ht="15.75" x14ac:dyDescent="0.25">
      <c r="A30" s="73">
        <v>671</v>
      </c>
      <c r="B30" s="68">
        <v>105150</v>
      </c>
      <c r="C30" s="72" t="s">
        <v>8</v>
      </c>
      <c r="D30" s="74" t="s">
        <v>78</v>
      </c>
      <c r="E30" s="71"/>
      <c r="F30" s="71" t="s">
        <v>4</v>
      </c>
      <c r="G30" s="75"/>
      <c r="H30" s="69" t="s">
        <v>100</v>
      </c>
      <c r="I30" s="7"/>
    </row>
    <row r="31" spans="1:9" ht="15.75" x14ac:dyDescent="0.25">
      <c r="A31" s="72">
        <v>5530</v>
      </c>
      <c r="B31" s="68">
        <v>103201</v>
      </c>
      <c r="C31" s="68" t="s">
        <v>8</v>
      </c>
      <c r="D31" s="74" t="s">
        <v>71</v>
      </c>
      <c r="E31" s="71"/>
      <c r="F31" s="71" t="s">
        <v>3</v>
      </c>
      <c r="G31" s="75"/>
      <c r="H31" s="69" t="s">
        <v>100</v>
      </c>
      <c r="I31" s="7"/>
    </row>
    <row r="32" spans="1:9" ht="15.75" x14ac:dyDescent="0.25">
      <c r="A32" s="68">
        <v>85</v>
      </c>
      <c r="B32" s="68">
        <v>103226</v>
      </c>
      <c r="C32" s="72" t="s">
        <v>8</v>
      </c>
      <c r="D32" s="74" t="s">
        <v>67</v>
      </c>
      <c r="E32" s="71"/>
      <c r="F32" s="68" t="s">
        <v>3</v>
      </c>
      <c r="G32" s="68"/>
      <c r="H32" s="69" t="s">
        <v>100</v>
      </c>
      <c r="I32" s="7"/>
    </row>
    <row r="33" spans="1:13" ht="15.75" x14ac:dyDescent="0.25">
      <c r="A33" s="72">
        <v>200</v>
      </c>
      <c r="B33" s="68">
        <v>104183</v>
      </c>
      <c r="C33" s="72" t="s">
        <v>8</v>
      </c>
      <c r="D33" s="74" t="s">
        <v>76</v>
      </c>
      <c r="E33" s="71"/>
      <c r="F33" s="71" t="s">
        <v>3</v>
      </c>
      <c r="G33" s="75"/>
      <c r="H33" s="69" t="s">
        <v>100</v>
      </c>
      <c r="I33" s="23"/>
      <c r="J33"/>
      <c r="K33" s="34"/>
      <c r="M33"/>
    </row>
    <row r="34" spans="1:13" ht="15.75" x14ac:dyDescent="0.25">
      <c r="A34" s="68">
        <v>210</v>
      </c>
      <c r="B34" s="68">
        <v>104185</v>
      </c>
      <c r="C34" s="68" t="s">
        <v>8</v>
      </c>
      <c r="D34" s="69" t="s">
        <v>77</v>
      </c>
      <c r="E34" s="70"/>
      <c r="F34" s="68" t="s">
        <v>3</v>
      </c>
      <c r="G34" s="75"/>
      <c r="H34" s="69" t="s">
        <v>100</v>
      </c>
      <c r="I34" s="23"/>
      <c r="J34"/>
      <c r="K34" s="34"/>
      <c r="M34"/>
    </row>
    <row r="35" spans="1:13" ht="15.75" x14ac:dyDescent="0.25">
      <c r="A35" s="72">
        <v>221</v>
      </c>
      <c r="B35" s="68">
        <v>101692</v>
      </c>
      <c r="C35" s="72" t="s">
        <v>8</v>
      </c>
      <c r="D35" s="74" t="s">
        <v>73</v>
      </c>
      <c r="E35" s="71"/>
      <c r="F35" s="71" t="s">
        <v>3</v>
      </c>
      <c r="G35" s="75"/>
      <c r="H35" s="69" t="s">
        <v>100</v>
      </c>
      <c r="I35" s="23"/>
      <c r="J35"/>
      <c r="K35" s="34"/>
      <c r="L35"/>
      <c r="M35"/>
    </row>
    <row r="36" spans="1:13" ht="15.75" x14ac:dyDescent="0.25">
      <c r="A36" s="72">
        <v>678</v>
      </c>
      <c r="B36" s="68">
        <v>103704</v>
      </c>
      <c r="C36" s="72" t="s">
        <v>8</v>
      </c>
      <c r="D36" s="74" t="s">
        <v>75</v>
      </c>
      <c r="E36" s="71"/>
      <c r="F36" s="71" t="s">
        <v>3</v>
      </c>
      <c r="G36" s="75"/>
      <c r="H36" s="69" t="s">
        <v>100</v>
      </c>
      <c r="I36" s="23"/>
      <c r="J36"/>
      <c r="K36" s="34"/>
      <c r="L36"/>
      <c r="M36"/>
    </row>
    <row r="37" spans="1:13" ht="15.75" x14ac:dyDescent="0.25">
      <c r="A37" s="68">
        <v>747</v>
      </c>
      <c r="B37" s="68">
        <v>102409</v>
      </c>
      <c r="C37" s="72" t="s">
        <v>8</v>
      </c>
      <c r="D37" s="69" t="s">
        <v>69</v>
      </c>
      <c r="E37" s="70"/>
      <c r="F37" s="68" t="s">
        <v>3</v>
      </c>
      <c r="G37" s="71"/>
      <c r="H37" s="69" t="s">
        <v>100</v>
      </c>
      <c r="I37" s="23"/>
      <c r="J37"/>
      <c r="K37" s="34"/>
      <c r="L37"/>
      <c r="M37"/>
    </row>
    <row r="38" spans="1:13" ht="15.75" x14ac:dyDescent="0.25">
      <c r="A38" s="68">
        <v>960</v>
      </c>
      <c r="B38" s="68">
        <v>102404</v>
      </c>
      <c r="C38" s="72" t="s">
        <v>8</v>
      </c>
      <c r="D38" s="74" t="s">
        <v>65</v>
      </c>
      <c r="E38" s="71"/>
      <c r="F38" s="71" t="s">
        <v>3</v>
      </c>
      <c r="G38" s="68"/>
      <c r="H38" s="69" t="s">
        <v>100</v>
      </c>
      <c r="I38" s="23"/>
      <c r="J38"/>
      <c r="K38" s="34"/>
      <c r="L38"/>
      <c r="M38"/>
    </row>
    <row r="39" spans="1:13" ht="15.75" x14ac:dyDescent="0.25">
      <c r="A39" s="55">
        <v>15</v>
      </c>
      <c r="B39" s="49">
        <v>101659</v>
      </c>
      <c r="C39" s="51" t="s">
        <v>9</v>
      </c>
      <c r="D39" s="56" t="s">
        <v>72</v>
      </c>
      <c r="E39" s="54"/>
      <c r="F39" s="54" t="s">
        <v>3</v>
      </c>
      <c r="G39" s="59"/>
      <c r="H39" s="50" t="s">
        <v>100</v>
      </c>
      <c r="I39" s="23"/>
      <c r="J39"/>
      <c r="K39" s="34"/>
      <c r="L39"/>
      <c r="M39"/>
    </row>
    <row r="40" spans="1:13" ht="15.75" x14ac:dyDescent="0.25">
      <c r="A40" s="55">
        <v>685</v>
      </c>
      <c r="B40" s="49">
        <v>105153</v>
      </c>
      <c r="C40" s="55" t="s">
        <v>9</v>
      </c>
      <c r="D40" s="56" t="s">
        <v>84</v>
      </c>
      <c r="E40" s="54"/>
      <c r="F40" s="54" t="s">
        <v>3</v>
      </c>
      <c r="G40" s="59"/>
      <c r="H40" s="50" t="s">
        <v>100</v>
      </c>
      <c r="I40" s="35"/>
      <c r="J40"/>
      <c r="K40" s="34"/>
      <c r="L40"/>
      <c r="M40"/>
    </row>
    <row r="41" spans="1:13" ht="15.75" x14ac:dyDescent="0.25">
      <c r="A41" s="51">
        <v>5524</v>
      </c>
      <c r="B41" s="49">
        <v>0</v>
      </c>
      <c r="C41" s="51" t="s">
        <v>9</v>
      </c>
      <c r="D41" s="52" t="s">
        <v>45</v>
      </c>
      <c r="E41" s="53">
        <v>37845</v>
      </c>
      <c r="F41" s="51" t="s">
        <v>3</v>
      </c>
      <c r="G41" s="54"/>
      <c r="H41" s="52" t="s">
        <v>90</v>
      </c>
      <c r="I41" s="35"/>
      <c r="J41"/>
      <c r="K41" s="34"/>
      <c r="L41"/>
      <c r="M41"/>
    </row>
    <row r="42" spans="1:13" ht="15.75" x14ac:dyDescent="0.25">
      <c r="A42" s="68">
        <v>5503</v>
      </c>
      <c r="B42" s="68">
        <v>105185</v>
      </c>
      <c r="C42" s="72" t="s">
        <v>8</v>
      </c>
      <c r="D42" s="74" t="s">
        <v>43</v>
      </c>
      <c r="E42" s="71">
        <v>38933</v>
      </c>
      <c r="F42" s="72" t="s">
        <v>3</v>
      </c>
      <c r="G42" s="71"/>
      <c r="H42" s="69" t="s">
        <v>42</v>
      </c>
      <c r="I42" s="7"/>
      <c r="J42"/>
      <c r="K42" s="34"/>
      <c r="L42"/>
      <c r="M42"/>
    </row>
    <row r="43" spans="1:13" ht="15.75" x14ac:dyDescent="0.25">
      <c r="A43" s="51">
        <v>5507</v>
      </c>
      <c r="B43" s="49">
        <v>105184</v>
      </c>
      <c r="C43" s="51" t="s">
        <v>9</v>
      </c>
      <c r="D43" s="56" t="s">
        <v>44</v>
      </c>
      <c r="E43" s="54">
        <v>37793</v>
      </c>
      <c r="F43" s="54" t="s">
        <v>3</v>
      </c>
      <c r="G43" s="54"/>
      <c r="H43" s="52" t="s">
        <v>42</v>
      </c>
      <c r="I43" s="35"/>
      <c r="J43"/>
      <c r="K43" s="34"/>
      <c r="L43"/>
      <c r="M43"/>
    </row>
    <row r="44" spans="1:13" ht="15.75" x14ac:dyDescent="0.25">
      <c r="A44" s="68">
        <v>5503</v>
      </c>
      <c r="B44" s="68">
        <v>0</v>
      </c>
      <c r="C44" s="68" t="s">
        <v>13</v>
      </c>
      <c r="D44" s="69" t="s">
        <v>54</v>
      </c>
      <c r="E44" s="70">
        <v>41120</v>
      </c>
      <c r="F44" s="70" t="s">
        <v>3</v>
      </c>
      <c r="G44" s="71"/>
      <c r="H44" s="69" t="s">
        <v>94</v>
      </c>
      <c r="I44" s="23"/>
      <c r="J44"/>
      <c r="K44" s="34"/>
      <c r="L44"/>
      <c r="M44"/>
    </row>
    <row r="45" spans="1:13" ht="15.75" x14ac:dyDescent="0.25">
      <c r="A45" s="51">
        <v>562</v>
      </c>
      <c r="B45" s="49">
        <v>103616</v>
      </c>
      <c r="C45" s="55" t="s">
        <v>7</v>
      </c>
      <c r="D45" s="56" t="s">
        <v>59</v>
      </c>
      <c r="E45" s="54">
        <v>39451</v>
      </c>
      <c r="F45" s="54" t="s">
        <v>3</v>
      </c>
      <c r="G45" s="54"/>
      <c r="H45" s="52" t="s">
        <v>94</v>
      </c>
      <c r="I45" s="23"/>
      <c r="J45"/>
      <c r="K45" s="34"/>
      <c r="L45"/>
      <c r="M45"/>
    </row>
    <row r="46" spans="1:13" ht="15.75" x14ac:dyDescent="0.25">
      <c r="A46" s="68">
        <v>46</v>
      </c>
      <c r="B46" s="68">
        <v>103164</v>
      </c>
      <c r="C46" s="68" t="s">
        <v>13</v>
      </c>
      <c r="D46" s="69" t="s">
        <v>56</v>
      </c>
      <c r="E46" s="70">
        <v>39979</v>
      </c>
      <c r="F46" s="70" t="s">
        <v>3</v>
      </c>
      <c r="G46" s="71"/>
      <c r="H46" s="69" t="s">
        <v>55</v>
      </c>
      <c r="I46" s="23"/>
      <c r="J46"/>
      <c r="K46" s="34"/>
      <c r="L46"/>
      <c r="M46"/>
    </row>
    <row r="47" spans="1:13" ht="15.75" x14ac:dyDescent="0.25">
      <c r="A47" s="68">
        <v>836</v>
      </c>
      <c r="B47" s="68">
        <v>103904</v>
      </c>
      <c r="C47" s="68" t="s">
        <v>13</v>
      </c>
      <c r="D47" s="69" t="s">
        <v>57</v>
      </c>
      <c r="E47" s="70">
        <v>39899</v>
      </c>
      <c r="F47" s="68" t="s">
        <v>3</v>
      </c>
      <c r="G47" s="71"/>
      <c r="H47" s="69" t="s">
        <v>55</v>
      </c>
      <c r="I47" s="23"/>
      <c r="J47"/>
      <c r="K47" s="34"/>
      <c r="L47"/>
      <c r="M47"/>
    </row>
    <row r="48" spans="1:13" ht="15.75" x14ac:dyDescent="0.25">
      <c r="A48" s="51">
        <v>991</v>
      </c>
      <c r="B48" s="49">
        <v>102469</v>
      </c>
      <c r="C48" s="55" t="s">
        <v>7</v>
      </c>
      <c r="D48" s="56" t="s">
        <v>58</v>
      </c>
      <c r="E48" s="54">
        <v>39550</v>
      </c>
      <c r="F48" s="54" t="s">
        <v>3</v>
      </c>
      <c r="G48" s="54"/>
      <c r="H48" s="52" t="s">
        <v>55</v>
      </c>
      <c r="I48" s="23"/>
      <c r="J48"/>
      <c r="K48" s="34"/>
      <c r="L48"/>
      <c r="M48"/>
    </row>
    <row r="49" spans="1:13" ht="15.75" x14ac:dyDescent="0.25">
      <c r="A49" s="51">
        <v>992</v>
      </c>
      <c r="B49" s="49">
        <v>102470</v>
      </c>
      <c r="C49" s="55" t="s">
        <v>7</v>
      </c>
      <c r="D49" s="56" t="s">
        <v>60</v>
      </c>
      <c r="E49" s="54">
        <v>39375</v>
      </c>
      <c r="F49" s="54" t="s">
        <v>3</v>
      </c>
      <c r="G49" s="54"/>
      <c r="H49" s="52" t="s">
        <v>55</v>
      </c>
      <c r="I49" s="23"/>
      <c r="J49"/>
      <c r="K49" s="34"/>
      <c r="L49"/>
      <c r="M49"/>
    </row>
    <row r="50" spans="1:13" ht="15.75" x14ac:dyDescent="0.25">
      <c r="A50" s="68">
        <v>244</v>
      </c>
      <c r="B50" s="68">
        <v>101311</v>
      </c>
      <c r="C50" s="68" t="s">
        <v>8</v>
      </c>
      <c r="D50" s="69" t="s">
        <v>61</v>
      </c>
      <c r="E50" s="70">
        <v>38692</v>
      </c>
      <c r="F50" s="70" t="s">
        <v>3</v>
      </c>
      <c r="G50" s="71"/>
      <c r="H50" s="69" t="s">
        <v>55</v>
      </c>
      <c r="I50" s="7"/>
      <c r="J50"/>
      <c r="K50" s="34"/>
      <c r="L50"/>
      <c r="M50"/>
    </row>
    <row r="51" spans="1:13" ht="15.75" x14ac:dyDescent="0.25">
      <c r="A51" s="51">
        <v>986</v>
      </c>
      <c r="B51" s="49">
        <v>104073</v>
      </c>
      <c r="C51" s="55" t="s">
        <v>9</v>
      </c>
      <c r="D51" s="57" t="s">
        <v>62</v>
      </c>
      <c r="E51" s="54">
        <v>37982</v>
      </c>
      <c r="F51" s="51" t="s">
        <v>4</v>
      </c>
      <c r="G51" s="54"/>
      <c r="H51" s="52" t="s">
        <v>55</v>
      </c>
      <c r="I51" s="86"/>
      <c r="J51"/>
      <c r="K51" s="34"/>
      <c r="L51"/>
      <c r="M51"/>
    </row>
    <row r="52" spans="1:13" ht="15.75" x14ac:dyDescent="0.25">
      <c r="A52" s="51">
        <v>44</v>
      </c>
      <c r="B52" s="49">
        <v>103162</v>
      </c>
      <c r="C52" s="51" t="s">
        <v>9</v>
      </c>
      <c r="D52" s="50" t="s">
        <v>63</v>
      </c>
      <c r="E52" s="54">
        <v>37744</v>
      </c>
      <c r="F52" s="49" t="s">
        <v>3</v>
      </c>
      <c r="G52" s="51"/>
      <c r="H52" s="52" t="s">
        <v>55</v>
      </c>
      <c r="I52" s="86"/>
      <c r="J52"/>
      <c r="K52" s="34"/>
      <c r="L52"/>
      <c r="M52"/>
    </row>
    <row r="53" spans="1:13" ht="15.75" x14ac:dyDescent="0.25">
      <c r="A53" s="68">
        <v>126</v>
      </c>
      <c r="B53" s="68"/>
      <c r="C53" s="68" t="s">
        <v>8</v>
      </c>
      <c r="D53" s="69" t="s">
        <v>104</v>
      </c>
      <c r="E53" s="68"/>
      <c r="F53" s="68" t="s">
        <v>3</v>
      </c>
      <c r="G53" s="68"/>
      <c r="H53" s="69" t="s">
        <v>105</v>
      </c>
      <c r="I53" s="87"/>
      <c r="J53"/>
      <c r="K53" s="34"/>
      <c r="L53"/>
      <c r="M53"/>
    </row>
    <row r="54" spans="1:13" ht="15.75" x14ac:dyDescent="0.25">
      <c r="A54" s="49">
        <v>5534</v>
      </c>
      <c r="B54" s="49"/>
      <c r="C54" s="49" t="s">
        <v>9</v>
      </c>
      <c r="D54" s="50" t="s">
        <v>106</v>
      </c>
      <c r="E54" s="49"/>
      <c r="F54" s="49" t="s">
        <v>3</v>
      </c>
      <c r="G54" s="49"/>
      <c r="H54" s="50" t="s">
        <v>105</v>
      </c>
      <c r="I54" s="86"/>
      <c r="J54"/>
      <c r="K54" s="34"/>
      <c r="L54"/>
      <c r="M54"/>
    </row>
    <row r="55" spans="1:13" ht="15.75" x14ac:dyDescent="0.25">
      <c r="A55" s="60"/>
      <c r="B55" s="60"/>
      <c r="C55" s="60"/>
      <c r="D55" s="61"/>
      <c r="E55" s="60"/>
      <c r="F55" s="60"/>
      <c r="G55" s="60"/>
      <c r="H55" s="61"/>
      <c r="J55"/>
      <c r="K55" s="34"/>
      <c r="L55"/>
      <c r="M55"/>
    </row>
    <row r="56" spans="1:13" ht="31.5" x14ac:dyDescent="0.25">
      <c r="A56" s="1" t="s">
        <v>5</v>
      </c>
      <c r="B56" s="1" t="s">
        <v>12</v>
      </c>
      <c r="C56" s="1" t="s">
        <v>0</v>
      </c>
      <c r="D56" s="1" t="s">
        <v>1</v>
      </c>
      <c r="E56" s="1" t="s">
        <v>6</v>
      </c>
      <c r="F56" s="1" t="s">
        <v>10</v>
      </c>
      <c r="G56" s="27" t="s">
        <v>30</v>
      </c>
      <c r="H56" s="1" t="s">
        <v>2</v>
      </c>
      <c r="I56" s="1"/>
      <c r="J56"/>
      <c r="K56" s="34"/>
      <c r="L56"/>
      <c r="M56"/>
    </row>
    <row r="57" spans="1:13" ht="15.75" x14ac:dyDescent="0.25">
      <c r="A57" s="62">
        <v>5532</v>
      </c>
      <c r="B57" s="49">
        <v>103743</v>
      </c>
      <c r="C57" s="63" t="s">
        <v>95</v>
      </c>
      <c r="D57" s="64" t="s">
        <v>49</v>
      </c>
      <c r="E57" s="65">
        <v>36140</v>
      </c>
      <c r="F57" s="65" t="s">
        <v>3</v>
      </c>
      <c r="G57" s="63"/>
      <c r="H57" s="66" t="s">
        <v>93</v>
      </c>
      <c r="I57" s="23"/>
      <c r="J57"/>
      <c r="K57" s="34"/>
      <c r="L57"/>
      <c r="M57"/>
    </row>
    <row r="58" spans="1:13" ht="15.75" x14ac:dyDescent="0.25">
      <c r="A58" s="62">
        <v>3824</v>
      </c>
      <c r="B58" s="49">
        <v>103079</v>
      </c>
      <c r="C58" s="63" t="s">
        <v>96</v>
      </c>
      <c r="D58" s="66" t="s">
        <v>50</v>
      </c>
      <c r="E58" s="67">
        <v>34311</v>
      </c>
      <c r="F58" s="62" t="s">
        <v>3</v>
      </c>
      <c r="G58" s="65"/>
      <c r="H58" s="66" t="s">
        <v>93</v>
      </c>
      <c r="I58" s="23"/>
    </row>
    <row r="59" spans="1:13" ht="15.75" x14ac:dyDescent="0.25">
      <c r="A59" s="62">
        <v>4860</v>
      </c>
      <c r="B59" s="49">
        <v>103321</v>
      </c>
      <c r="C59" s="63" t="s">
        <v>97</v>
      </c>
      <c r="D59" s="64" t="s">
        <v>52</v>
      </c>
      <c r="E59" s="65">
        <v>25185</v>
      </c>
      <c r="F59" s="63" t="s">
        <v>3</v>
      </c>
      <c r="G59" s="65"/>
      <c r="H59" s="66" t="s">
        <v>53</v>
      </c>
      <c r="I59" s="23"/>
    </row>
    <row r="60" spans="1:13" ht="15.75" x14ac:dyDescent="0.25">
      <c r="A60" s="62">
        <v>5526</v>
      </c>
      <c r="B60" s="49">
        <v>0</v>
      </c>
      <c r="C60" s="63" t="s">
        <v>97</v>
      </c>
      <c r="D60" s="64" t="s">
        <v>48</v>
      </c>
      <c r="E60" s="65">
        <v>24311</v>
      </c>
      <c r="F60" s="65" t="s">
        <v>3</v>
      </c>
      <c r="G60" s="65"/>
      <c r="H60" s="66" t="s">
        <v>38</v>
      </c>
      <c r="I60" s="23"/>
    </row>
  </sheetData>
  <autoFilter ref="A1:I54">
    <sortState ref="A2:I54">
      <sortCondition descending="1" ref="H1:H52"/>
    </sortState>
  </autoFilter>
  <sortState ref="A2:H54">
    <sortCondition ref="C2:C54"/>
    <sortCondition ref="F2:F54"/>
    <sortCondition ref="A2:A54"/>
  </sortState>
  <printOptions horizontalCentered="1"/>
  <pageMargins left="0.15748031496062992" right="0.15748031496062992" top="0.35433070866141736" bottom="0.15748031496062992" header="0" footer="0"/>
  <pageSetup paperSize="9" scale="6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view="pageBreakPreview" zoomScaleNormal="100" zoomScaleSheetLayoutView="100" workbookViewId="0">
      <selection activeCell="L73" sqref="L73"/>
    </sheetView>
  </sheetViews>
  <sheetFormatPr defaultColWidth="9" defaultRowHeight="15" x14ac:dyDescent="0.25"/>
  <cols>
    <col min="1" max="1" width="7" style="18" bestFit="1" customWidth="1"/>
    <col min="2" max="2" width="7.7109375" style="18" bestFit="1" customWidth="1"/>
    <col min="3" max="4" width="8.140625" style="18" bestFit="1" customWidth="1"/>
    <col min="5" max="5" width="22.140625" style="18" bestFit="1" customWidth="1"/>
    <col min="6" max="6" width="8.140625" style="18" bestFit="1" customWidth="1"/>
    <col min="7" max="7" width="44.140625" style="18" bestFit="1" customWidth="1"/>
    <col min="8" max="8" width="7.7109375" style="10" bestFit="1" customWidth="1"/>
    <col min="9" max="16384" width="9" style="18"/>
  </cols>
  <sheetData>
    <row r="1" spans="1:8" ht="15.75" x14ac:dyDescent="0.25">
      <c r="A1" s="80" t="s">
        <v>41</v>
      </c>
      <c r="B1" s="80"/>
      <c r="C1" s="80"/>
      <c r="D1" s="80"/>
      <c r="E1" s="80"/>
      <c r="F1" s="80"/>
      <c r="G1" s="80"/>
      <c r="H1" s="80"/>
    </row>
    <row r="2" spans="1:8" ht="15.75" x14ac:dyDescent="0.25">
      <c r="A2" s="80" t="s">
        <v>39</v>
      </c>
      <c r="B2" s="80"/>
      <c r="C2" s="80"/>
      <c r="D2" s="80"/>
      <c r="E2" s="80"/>
      <c r="F2" s="80"/>
      <c r="G2" s="80"/>
      <c r="H2" s="78"/>
    </row>
    <row r="3" spans="1:8" ht="15.75" x14ac:dyDescent="0.25">
      <c r="A3" s="25"/>
      <c r="B3" s="25"/>
      <c r="C3" s="25"/>
      <c r="D3" s="25"/>
      <c r="E3" s="25"/>
      <c r="F3" s="25"/>
      <c r="G3" s="25"/>
      <c r="H3" s="25"/>
    </row>
    <row r="4" spans="1:8" ht="15.75" x14ac:dyDescent="0.25">
      <c r="A4" s="81" t="s">
        <v>15</v>
      </c>
      <c r="B4" s="81"/>
      <c r="C4" s="81"/>
      <c r="D4" s="81"/>
      <c r="E4" s="81"/>
      <c r="F4" s="81"/>
      <c r="G4" s="81"/>
      <c r="H4" s="81"/>
    </row>
    <row r="6" spans="1:8" ht="15.75" x14ac:dyDescent="0.25">
      <c r="A6" s="20" t="s">
        <v>14</v>
      </c>
      <c r="B6" s="20" t="s">
        <v>5</v>
      </c>
      <c r="C6" s="20" t="s">
        <v>12</v>
      </c>
      <c r="D6" s="20" t="s">
        <v>0</v>
      </c>
      <c r="E6" s="20" t="s">
        <v>1</v>
      </c>
      <c r="F6" s="20" t="s">
        <v>10</v>
      </c>
      <c r="G6" s="20" t="s">
        <v>2</v>
      </c>
      <c r="H6" s="20" t="s">
        <v>108</v>
      </c>
    </row>
    <row r="7" spans="1:8" x14ac:dyDescent="0.25">
      <c r="A7" s="5">
        <v>1</v>
      </c>
      <c r="B7" s="5">
        <v>836</v>
      </c>
      <c r="C7" s="5">
        <f>IFERROR((VLOOKUP(B7,INSCRITOS!A:B,2,FALSE)),"")</f>
        <v>103904</v>
      </c>
      <c r="D7" s="6" t="str">
        <f>IFERROR((VLOOKUP(B7,INSCRITOS!A:C,3,FALSE))," ")</f>
        <v>BEN</v>
      </c>
      <c r="E7" s="7" t="str">
        <f>IFERROR((VLOOKUP(B7,INSCRITOS!A:D,4,FALSE))," ")</f>
        <v xml:space="preserve">Martim S. C. Rodrigues  </v>
      </c>
      <c r="F7" s="5" t="str">
        <f>IFERROR((VLOOKUP(B7,INSCRITOS!A:F,6,FALSE))," ")</f>
        <v>M</v>
      </c>
      <c r="G7" s="7" t="str">
        <f>IFERROR((VLOOKUP(B7,INSCRITOS!A:H,8,FALSE))," ")</f>
        <v>ASSOCIAÇÃO NAVAL AMORENSE</v>
      </c>
      <c r="H7" s="84">
        <v>0.23263888888888887</v>
      </c>
    </row>
    <row r="8" spans="1:8" x14ac:dyDescent="0.25">
      <c r="A8" s="5">
        <v>2</v>
      </c>
      <c r="B8" s="5">
        <v>46</v>
      </c>
      <c r="C8" s="5">
        <f>IFERROR((VLOOKUP(B8,INSCRITOS!A:B,2,FALSE)),"")</f>
        <v>103164</v>
      </c>
      <c r="D8" s="6" t="str">
        <f>IFERROR((VLOOKUP(B8,INSCRITOS!A:C,3,FALSE))," ")</f>
        <v>BEN</v>
      </c>
      <c r="E8" s="7" t="str">
        <f>IFERROR((VLOOKUP(B8,INSCRITOS!A:D,4,FALSE))," ")</f>
        <v>Denis R. Fragoso</v>
      </c>
      <c r="F8" s="5" t="str">
        <f>IFERROR((VLOOKUP(B8,INSCRITOS!A:F,6,FALSE))," ")</f>
        <v>M</v>
      </c>
      <c r="G8" s="7" t="str">
        <f>IFERROR((VLOOKUP(B8,INSCRITOS!A:H,8,FALSE))," ")</f>
        <v>ASSOCIAÇÃO NAVAL AMORENSE</v>
      </c>
      <c r="H8" s="84">
        <v>0.23958333333333334</v>
      </c>
    </row>
    <row r="9" spans="1:8" x14ac:dyDescent="0.25">
      <c r="A9" s="5">
        <v>3</v>
      </c>
      <c r="B9" s="5">
        <v>201</v>
      </c>
      <c r="C9" s="5">
        <f>IFERROR((VLOOKUP(B9,INSCRITOS!A:B,2,FALSE)),"")</f>
        <v>104184</v>
      </c>
      <c r="D9" s="6" t="str">
        <f>IFERROR((VLOOKUP(B9,INSCRITOS!A:C,3,FALSE))," ")</f>
        <v>BEN</v>
      </c>
      <c r="E9" s="7" t="str">
        <f>IFERROR((VLOOKUP(B9,INSCRITOS!A:D,4,FALSE))," ")</f>
        <v>Luis Filipe Pereira</v>
      </c>
      <c r="F9" s="5" t="str">
        <f>IFERROR((VLOOKUP(B9,INSCRITOS!A:F,6,FALSE))," ")</f>
        <v>M</v>
      </c>
      <c r="G9" s="7" t="str">
        <f>IFERROR((VLOOKUP(B9,INSCRITOS!A:H,8,FALSE))," ")</f>
        <v>Escola Triatlo Évora</v>
      </c>
      <c r="H9" s="84">
        <v>0.24097222222222223</v>
      </c>
    </row>
    <row r="10" spans="1:8" x14ac:dyDescent="0.25">
      <c r="A10" s="5">
        <v>4</v>
      </c>
      <c r="B10" s="5">
        <v>682</v>
      </c>
      <c r="C10" s="5">
        <f>IFERROR((VLOOKUP(B10,INSCRITOS!A:B,2,FALSE)),"")</f>
        <v>105152</v>
      </c>
      <c r="D10" s="6" t="str">
        <f>IFERROR((VLOOKUP(B10,INSCRITOS!A:C,3,FALSE))," ")</f>
        <v>BEN</v>
      </c>
      <c r="E10" s="7" t="str">
        <f>IFERROR((VLOOKUP(B10,INSCRITOS!A:D,4,FALSE))," ")</f>
        <v>António Croca</v>
      </c>
      <c r="F10" s="5" t="str">
        <f>IFERROR((VLOOKUP(B10,INSCRITOS!A:F,6,FALSE))," ")</f>
        <v>M</v>
      </c>
      <c r="G10" s="7" t="str">
        <f>IFERROR((VLOOKUP(B10,INSCRITOS!A:H,8,FALSE))," ")</f>
        <v>Escola Triatlo Évora/ Não federado</v>
      </c>
      <c r="H10" s="84">
        <v>0.26111111111111113</v>
      </c>
    </row>
    <row r="11" spans="1:8" x14ac:dyDescent="0.25">
      <c r="A11" s="5">
        <v>5</v>
      </c>
      <c r="B11" s="5">
        <v>5525</v>
      </c>
      <c r="C11" s="5">
        <f>IFERROR((VLOOKUP(B11,INSCRITOS!A:B,2,FALSE)),"")</f>
        <v>105188</v>
      </c>
      <c r="D11" s="6" t="str">
        <f>IFERROR((VLOOKUP(B11,INSCRITOS!A:C,3,FALSE))," ")</f>
        <v>BEN</v>
      </c>
      <c r="E11" s="7" t="str">
        <f>IFERROR((VLOOKUP(B11,INSCRITOS!A:D,4,FALSE))," ")</f>
        <v>Rodrigo Palma</v>
      </c>
      <c r="F11" s="5" t="str">
        <f>IFERROR((VLOOKUP(B11,INSCRITOS!A:F,6,FALSE))," ")</f>
        <v>M</v>
      </c>
      <c r="G11" s="7" t="str">
        <f>IFERROR((VLOOKUP(B11,INSCRITOS!A:H,8,FALSE))," ")</f>
        <v>Escola Triatlo Évora/ Não federado</v>
      </c>
      <c r="H11" s="84">
        <v>0.27152777777777776</v>
      </c>
    </row>
    <row r="12" spans="1:8" x14ac:dyDescent="0.25">
      <c r="A12" s="5">
        <v>6</v>
      </c>
      <c r="B12" s="5">
        <v>650</v>
      </c>
      <c r="C12" s="5">
        <f>IFERROR((VLOOKUP(B12,INSCRITOS!A:B,2,FALSE)),"")</f>
        <v>105148</v>
      </c>
      <c r="D12" s="6" t="str">
        <f>IFERROR((VLOOKUP(B12,INSCRITOS!A:C,3,FALSE))," ")</f>
        <v>BEN</v>
      </c>
      <c r="E12" s="7" t="str">
        <f>IFERROR((VLOOKUP(B12,INSCRITOS!A:D,4,FALSE))," ")</f>
        <v>António Grou</v>
      </c>
      <c r="F12" s="5" t="str">
        <f>IFERROR((VLOOKUP(B12,INSCRITOS!A:F,6,FALSE))," ")</f>
        <v>M</v>
      </c>
      <c r="G12" s="7" t="str">
        <f>IFERROR((VLOOKUP(B12,INSCRITOS!A:H,8,FALSE))," ")</f>
        <v>Escola Triatlo Évora</v>
      </c>
      <c r="H12" s="84">
        <v>0.27916666666666667</v>
      </c>
    </row>
    <row r="13" spans="1:8" x14ac:dyDescent="0.25">
      <c r="A13" s="5">
        <v>7</v>
      </c>
      <c r="B13" s="5">
        <v>152</v>
      </c>
      <c r="C13" s="5">
        <f>IFERROR((VLOOKUP(B13,INSCRITOS!A:B,2,FALSE)),"")</f>
        <v>104889</v>
      </c>
      <c r="D13" s="6" t="str">
        <f>IFERROR((VLOOKUP(B13,INSCRITOS!A:C,3,FALSE))," ")</f>
        <v>BEN</v>
      </c>
      <c r="E13" s="7" t="str">
        <f>IFERROR((VLOOKUP(B13,INSCRITOS!A:D,4,FALSE))," ")</f>
        <v>Vasco Matias</v>
      </c>
      <c r="F13" s="5" t="str">
        <f>IFERROR((VLOOKUP(B13,INSCRITOS!A:F,6,FALSE))," ")</f>
        <v>M</v>
      </c>
      <c r="G13" s="7" t="str">
        <f>IFERROR((VLOOKUP(B13,INSCRITOS!A:H,8,FALSE))," ")</f>
        <v>Escola Triatlo Évora</v>
      </c>
      <c r="H13" s="84">
        <v>0.28611111111111115</v>
      </c>
    </row>
    <row r="14" spans="1:8" x14ac:dyDescent="0.25">
      <c r="A14" s="5">
        <v>8</v>
      </c>
      <c r="B14" s="5">
        <v>681</v>
      </c>
      <c r="C14" s="5">
        <f>IFERROR((VLOOKUP(B14,INSCRITOS!A:B,2,FALSE)),"")</f>
        <v>105151</v>
      </c>
      <c r="D14" s="6" t="str">
        <f>IFERROR((VLOOKUP(B14,INSCRITOS!A:C,3,FALSE))," ")</f>
        <v>BEN</v>
      </c>
      <c r="E14" s="7" t="str">
        <f>IFERROR((VLOOKUP(B14,INSCRITOS!A:D,4,FALSE))," ")</f>
        <v>Afonso Machita</v>
      </c>
      <c r="F14" s="5" t="str">
        <f>IFERROR((VLOOKUP(B14,INSCRITOS!A:F,6,FALSE))," ")</f>
        <v>M</v>
      </c>
      <c r="G14" s="7" t="str">
        <f>IFERROR((VLOOKUP(B14,INSCRITOS!A:H,8,FALSE))," ")</f>
        <v>Escola Triatlo Évora</v>
      </c>
      <c r="H14" s="84">
        <v>0.29652777777777778</v>
      </c>
    </row>
    <row r="15" spans="1:8" x14ac:dyDescent="0.25">
      <c r="A15" s="5">
        <v>9</v>
      </c>
      <c r="B15" s="77">
        <v>690</v>
      </c>
      <c r="C15" s="5">
        <f>IFERROR((VLOOKUP(B15,INSCRITOS!A:B,2,FALSE)),"")</f>
        <v>105155</v>
      </c>
      <c r="D15" s="6" t="str">
        <f>IFERROR((VLOOKUP(B15,INSCRITOS!A:C,3,FALSE))," ")</f>
        <v>BEN</v>
      </c>
      <c r="E15" s="7" t="str">
        <f>IFERROR((VLOOKUP(B15,INSCRITOS!A:D,4,FALSE))," ")</f>
        <v>Vasco Almeida</v>
      </c>
      <c r="F15" s="5" t="str">
        <f>IFERROR((VLOOKUP(B15,INSCRITOS!A:F,6,FALSE))," ")</f>
        <v>M</v>
      </c>
      <c r="G15" s="7" t="str">
        <f>IFERROR((VLOOKUP(B15,INSCRITOS!A:H,8,FALSE))," ")</f>
        <v>Escola Triatlo Évora</v>
      </c>
      <c r="H15" s="84">
        <v>0.2986111111111111</v>
      </c>
    </row>
    <row r="16" spans="1:8" x14ac:dyDescent="0.25">
      <c r="A16" s="5">
        <v>10</v>
      </c>
      <c r="B16" s="5">
        <v>613</v>
      </c>
      <c r="C16" s="5">
        <f>IFERROR((VLOOKUP(B16,INSCRITOS!A:B,2,FALSE)),"")</f>
        <v>105122</v>
      </c>
      <c r="D16" s="6" t="str">
        <f>IFERROR((VLOOKUP(B16,INSCRITOS!A:C,3,FALSE))," ")</f>
        <v>BEN</v>
      </c>
      <c r="E16" s="7" t="str">
        <f>IFERROR((VLOOKUP(B16,INSCRITOS!A:D,4,FALSE))," ")</f>
        <v>Miguel Revytskyy</v>
      </c>
      <c r="F16" s="5" t="str">
        <f>IFERROR((VLOOKUP(B16,INSCRITOS!A:F,6,FALSE))," ")</f>
        <v>M</v>
      </c>
      <c r="G16" s="7" t="str">
        <f>IFERROR((VLOOKUP(B16,INSCRITOS!A:H,8,FALSE))," ")</f>
        <v>Escola Triatlo Évora</v>
      </c>
      <c r="H16" s="84">
        <v>0.3034722222222222</v>
      </c>
    </row>
    <row r="17" spans="1:8" x14ac:dyDescent="0.25">
      <c r="A17" s="5">
        <v>11</v>
      </c>
      <c r="B17" s="5">
        <v>554</v>
      </c>
      <c r="C17" s="5">
        <f>IFERROR((VLOOKUP(B17,INSCRITOS!A:B,2,FALSE)),"")</f>
        <v>103873</v>
      </c>
      <c r="D17" s="6" t="str">
        <f>IFERROR((VLOOKUP(B17,INSCRITOS!A:C,3,FALSE))," ")</f>
        <v>BEN</v>
      </c>
      <c r="E17" s="7" t="str">
        <f>IFERROR((VLOOKUP(B17,INSCRITOS!A:D,4,FALSE))," ")</f>
        <v>Alexandre Maquinista</v>
      </c>
      <c r="F17" s="5" t="str">
        <f>IFERROR((VLOOKUP(B17,INSCRITOS!A:F,6,FALSE))," ")</f>
        <v>M</v>
      </c>
      <c r="G17" s="7" t="str">
        <f>IFERROR((VLOOKUP(B17,INSCRITOS!A:H,8,FALSE))," ")</f>
        <v>REPSOL TRIATLO</v>
      </c>
      <c r="H17" s="84">
        <v>0.31527777777777777</v>
      </c>
    </row>
    <row r="18" spans="1:8" x14ac:dyDescent="0.25">
      <c r="A18" s="15"/>
      <c r="B18" s="15"/>
      <c r="C18" s="15"/>
      <c r="D18" s="16"/>
      <c r="E18" s="3"/>
      <c r="F18" s="15"/>
      <c r="G18" s="3"/>
      <c r="H18" s="85"/>
    </row>
    <row r="19" spans="1:8" ht="15.75" x14ac:dyDescent="0.25">
      <c r="A19" s="81" t="s">
        <v>26</v>
      </c>
      <c r="B19" s="81"/>
      <c r="C19" s="81"/>
      <c r="D19" s="81"/>
      <c r="E19" s="81"/>
      <c r="F19" s="81"/>
      <c r="G19" s="81"/>
      <c r="H19" s="81"/>
    </row>
    <row r="20" spans="1:8" x14ac:dyDescent="0.25">
      <c r="A20" s="15"/>
      <c r="B20" s="15"/>
      <c r="C20" s="15"/>
      <c r="D20" s="16"/>
      <c r="E20" s="3"/>
      <c r="F20" s="15"/>
      <c r="G20" s="3"/>
      <c r="H20" s="15"/>
    </row>
    <row r="21" spans="1:8" ht="15.75" x14ac:dyDescent="0.25">
      <c r="A21" s="20" t="s">
        <v>14</v>
      </c>
      <c r="B21" s="20" t="s">
        <v>5</v>
      </c>
      <c r="C21" s="20" t="s">
        <v>12</v>
      </c>
      <c r="D21" s="20" t="s">
        <v>0</v>
      </c>
      <c r="E21" s="20" t="s">
        <v>1</v>
      </c>
      <c r="F21" s="20" t="s">
        <v>10</v>
      </c>
      <c r="G21" s="20" t="s">
        <v>2</v>
      </c>
      <c r="H21" s="20" t="s">
        <v>108</v>
      </c>
    </row>
    <row r="22" spans="1:8" x14ac:dyDescent="0.25">
      <c r="A22" s="5">
        <v>1</v>
      </c>
      <c r="B22" s="5">
        <v>614</v>
      </c>
      <c r="C22" s="5">
        <f>IFERROR((VLOOKUP(B22,INSCRITOS!A:B,2,FALSE)),"")</f>
        <v>105123</v>
      </c>
      <c r="D22" s="6" t="str">
        <f>IFERROR((VLOOKUP(B22,INSCRITOS!A:C,3,FALSE))," ")</f>
        <v>BEN</v>
      </c>
      <c r="E22" s="7" t="str">
        <f>IFERROR((VLOOKUP(B22,INSCRITOS!A:D,4,FALSE))," ")</f>
        <v>Margarida Magro</v>
      </c>
      <c r="F22" s="5" t="str">
        <f>IFERROR((VLOOKUP(B22,INSCRITOS!A:F,6,FALSE))," ")</f>
        <v>F</v>
      </c>
      <c r="G22" s="7" t="str">
        <f>IFERROR((VLOOKUP(B22,INSCRITOS!A:H,8,FALSE))," ")</f>
        <v>Escola Triatlo Évora</v>
      </c>
      <c r="H22" s="84">
        <v>0.28472222222222221</v>
      </c>
    </row>
    <row r="23" spans="1:8" x14ac:dyDescent="0.25">
      <c r="A23" s="5">
        <v>2</v>
      </c>
      <c r="B23" s="5">
        <v>712</v>
      </c>
      <c r="C23" s="5">
        <f>IFERROR((VLOOKUP(B23,INSCRITOS!A:B,2,FALSE)),"")</f>
        <v>105134</v>
      </c>
      <c r="D23" s="6" t="str">
        <f>IFERROR((VLOOKUP(B23,INSCRITOS!A:C,3,FALSE))," ")</f>
        <v>BEN</v>
      </c>
      <c r="E23" s="7" t="str">
        <f>IFERROR((VLOOKUP(B23,INSCRITOS!A:D,4,FALSE))," ")</f>
        <v>Ângela Pardinho</v>
      </c>
      <c r="F23" s="5" t="str">
        <f>IFERROR((VLOOKUP(B23,INSCRITOS!A:F,6,FALSE))," ")</f>
        <v>F</v>
      </c>
      <c r="G23" s="7" t="str">
        <f>IFERROR((VLOOKUP(B23,INSCRITOS!A:H,8,FALSE))," ")</f>
        <v>Escola Triatlo Évora</v>
      </c>
      <c r="H23" s="84">
        <v>0.32361111111111113</v>
      </c>
    </row>
    <row r="24" spans="1:8" x14ac:dyDescent="0.25">
      <c r="A24" s="15"/>
      <c r="B24" s="15"/>
      <c r="C24" s="15"/>
      <c r="D24" s="17"/>
      <c r="E24" s="3"/>
      <c r="F24" s="15"/>
      <c r="G24" s="3"/>
      <c r="H24" s="15"/>
    </row>
    <row r="25" spans="1:8" ht="15.75" x14ac:dyDescent="0.25">
      <c r="A25" s="81" t="s">
        <v>16</v>
      </c>
      <c r="B25" s="81"/>
      <c r="C25" s="81"/>
      <c r="D25" s="81"/>
      <c r="E25" s="81"/>
      <c r="F25" s="81"/>
      <c r="G25" s="81"/>
      <c r="H25" s="81"/>
    </row>
    <row r="26" spans="1:8" x14ac:dyDescent="0.25">
      <c r="H26" s="22"/>
    </row>
    <row r="27" spans="1:8" ht="15.75" x14ac:dyDescent="0.25">
      <c r="A27" s="20" t="s">
        <v>14</v>
      </c>
      <c r="B27" s="20" t="s">
        <v>5</v>
      </c>
      <c r="C27" s="20" t="s">
        <v>12</v>
      </c>
      <c r="D27" s="20" t="s">
        <v>0</v>
      </c>
      <c r="E27" s="20" t="s">
        <v>1</v>
      </c>
      <c r="F27" s="20" t="s">
        <v>10</v>
      </c>
      <c r="G27" s="20" t="s">
        <v>2</v>
      </c>
      <c r="H27" s="20" t="s">
        <v>108</v>
      </c>
    </row>
    <row r="28" spans="1:8" x14ac:dyDescent="0.25">
      <c r="A28" s="5">
        <v>1</v>
      </c>
      <c r="B28" s="5">
        <v>688</v>
      </c>
      <c r="C28" s="5">
        <f>IFERROR((VLOOKUP(B28,INSCRITOS!A:B,2,FALSE)),"")</f>
        <v>105154</v>
      </c>
      <c r="D28" s="6" t="str">
        <f>IFERROR((VLOOKUP(B28,INSCRITOS!A:C,3,FALSE))," ")</f>
        <v>INF</v>
      </c>
      <c r="E28" s="7" t="str">
        <f>IFERROR((VLOOKUP(B28,INSCRITOS!A:D,4,FALSE))," ")</f>
        <v>Francisco Croca</v>
      </c>
      <c r="F28" s="5" t="str">
        <f>IFERROR((VLOOKUP(B28,INSCRITOS!A:F,6,FALSE))," ")</f>
        <v>M</v>
      </c>
      <c r="G28" s="7" t="str">
        <f>IFERROR((VLOOKUP(B28,INSCRITOS!A:H,8,FALSE))," ")</f>
        <v>Escola Triatlo Évora</v>
      </c>
      <c r="H28" s="84">
        <v>0.37361111111111112</v>
      </c>
    </row>
    <row r="29" spans="1:8" x14ac:dyDescent="0.25">
      <c r="A29" s="5">
        <v>2</v>
      </c>
      <c r="B29" s="5">
        <v>984</v>
      </c>
      <c r="C29" s="5">
        <f>IFERROR((VLOOKUP(B29,INSCRITOS!A:B,2,FALSE)),"")</f>
        <v>102410</v>
      </c>
      <c r="D29" s="6" t="str">
        <f>IFERROR((VLOOKUP(B29,INSCRITOS!A:C,3,FALSE))," ")</f>
        <v>INF</v>
      </c>
      <c r="E29" s="7" t="str">
        <f>IFERROR((VLOOKUP(B29,INSCRITOS!A:D,4,FALSE))," ")</f>
        <v>Dinis Figueiredo</v>
      </c>
      <c r="F29" s="5" t="str">
        <f>IFERROR((VLOOKUP(B29,INSCRITOS!A:F,6,FALSE))," ")</f>
        <v>M</v>
      </c>
      <c r="G29" s="7" t="str">
        <f>IFERROR((VLOOKUP(B29,INSCRITOS!A:H,8,FALSE))," ")</f>
        <v>Escola Triatlo Évora</v>
      </c>
      <c r="H29" s="84">
        <v>0.3756944444444445</v>
      </c>
    </row>
    <row r="30" spans="1:8" x14ac:dyDescent="0.25">
      <c r="A30" s="5">
        <v>3</v>
      </c>
      <c r="B30" s="5">
        <v>992</v>
      </c>
      <c r="C30" s="5">
        <f>IFERROR((VLOOKUP(B30,INSCRITOS!A:B,2,FALSE)),"")</f>
        <v>102470</v>
      </c>
      <c r="D30" s="6" t="str">
        <f>IFERROR((VLOOKUP(B30,INSCRITOS!A:C,3,FALSE))," ")</f>
        <v>INF</v>
      </c>
      <c r="E30" s="7" t="str">
        <f>IFERROR((VLOOKUP(B30,INSCRITOS!A:D,4,FALSE))," ")</f>
        <v>David V. Aleixo</v>
      </c>
      <c r="F30" s="5" t="str">
        <f>IFERROR((VLOOKUP(B30,INSCRITOS!A:F,6,FALSE))," ")</f>
        <v>M</v>
      </c>
      <c r="G30" s="7" t="str">
        <f>IFERROR((VLOOKUP(B30,INSCRITOS!A:H,8,FALSE))," ")</f>
        <v>ASSOCIAÇÃO NAVAL AMORENSE</v>
      </c>
      <c r="H30" s="84">
        <v>0.38263888888888892</v>
      </c>
    </row>
    <row r="31" spans="1:8" x14ac:dyDescent="0.25">
      <c r="A31" s="5">
        <v>4</v>
      </c>
      <c r="B31" s="5">
        <v>304</v>
      </c>
      <c r="C31" s="5">
        <f>IFERROR((VLOOKUP(B31,INSCRITOS!A:B,2,FALSE)),"")</f>
        <v>103383</v>
      </c>
      <c r="D31" s="6" t="str">
        <f>IFERROR((VLOOKUP(B31,INSCRITOS!A:C,3,FALSE))," ")</f>
        <v>INF</v>
      </c>
      <c r="E31" s="7" t="str">
        <f>IFERROR((VLOOKUP(B31,INSCRITOS!A:D,4,FALSE))," ")</f>
        <v>Pedro Neves</v>
      </c>
      <c r="F31" s="5" t="str">
        <f>IFERROR((VLOOKUP(B31,INSCRITOS!A:F,6,FALSE))," ")</f>
        <v>M</v>
      </c>
      <c r="G31" s="7" t="str">
        <f>IFERROR((VLOOKUP(B31,INSCRITOS!A:H,8,FALSE))," ")</f>
        <v>SU COLARENSE/ Não da região</v>
      </c>
      <c r="H31" s="84">
        <v>0.39305555555555555</v>
      </c>
    </row>
    <row r="32" spans="1:8" x14ac:dyDescent="0.25">
      <c r="A32" s="5">
        <v>5</v>
      </c>
      <c r="B32" s="5">
        <v>5503</v>
      </c>
      <c r="C32" s="5">
        <f>IFERROR((VLOOKUP(B32,INSCRITOS!A:B,2,FALSE)),"")</f>
        <v>105185</v>
      </c>
      <c r="D32" s="6" t="str">
        <f>IFERROR((VLOOKUP(B32,INSCRITOS!A:C,3,FALSE))," ")</f>
        <v>INI</v>
      </c>
      <c r="E32" s="7" t="str">
        <f>IFERROR((VLOOKUP(B32,INSCRITOS!A:D,4,FALSE))," ")</f>
        <v>Miguel Abreu</v>
      </c>
      <c r="F32" s="5" t="str">
        <f>IFERROR((VLOOKUP(B32,INSCRITOS!A:F,6,FALSE))," ")</f>
        <v>M</v>
      </c>
      <c r="G32" s="7" t="str">
        <f>IFERROR((VLOOKUP(B32,INSCRITOS!A:H,8,FALSE))," ")</f>
        <v>CNAlvito</v>
      </c>
      <c r="H32" s="84">
        <v>0.42083333333333334</v>
      </c>
    </row>
    <row r="33" spans="1:8" x14ac:dyDescent="0.25">
      <c r="A33" s="5">
        <v>6</v>
      </c>
      <c r="B33" s="5">
        <v>991</v>
      </c>
      <c r="C33" s="5">
        <f>IFERROR((VLOOKUP(B33,INSCRITOS!A:B,2,FALSE)),"")</f>
        <v>102469</v>
      </c>
      <c r="D33" s="6" t="str">
        <f>IFERROR((VLOOKUP(B33,INSCRITOS!A:C,3,FALSE))," ")</f>
        <v>INF</v>
      </c>
      <c r="E33" s="7" t="str">
        <f>IFERROR((VLOOKUP(B33,INSCRITOS!A:D,4,FALSE))," ")</f>
        <v>Tomás S.Sousa</v>
      </c>
      <c r="F33" s="5" t="str">
        <f>IFERROR((VLOOKUP(B33,INSCRITOS!A:F,6,FALSE))," ")</f>
        <v>M</v>
      </c>
      <c r="G33" s="7" t="str">
        <f>IFERROR((VLOOKUP(B33,INSCRITOS!A:H,8,FALSE))," ")</f>
        <v>ASSOCIAÇÃO NAVAL AMORENSE</v>
      </c>
      <c r="H33" s="84">
        <v>0.43611111111111112</v>
      </c>
    </row>
    <row r="34" spans="1:8" x14ac:dyDescent="0.25">
      <c r="A34" s="5">
        <v>7</v>
      </c>
      <c r="B34" s="5">
        <v>64</v>
      </c>
      <c r="C34" s="5">
        <f>IFERROR((VLOOKUP(B34,INSCRITOS!A:B,2,FALSE)),"")</f>
        <v>103202</v>
      </c>
      <c r="D34" s="6" t="str">
        <f>IFERROR((VLOOKUP(B34,INSCRITOS!A:C,3,FALSE))," ")</f>
        <v>INF</v>
      </c>
      <c r="E34" s="7" t="str">
        <f>IFERROR((VLOOKUP(B34,INSCRITOS!A:D,4,FALSE))," ")</f>
        <v>Guilherme Marques</v>
      </c>
      <c r="F34" s="5" t="str">
        <f>IFERROR((VLOOKUP(B34,INSCRITOS!A:F,6,FALSE))," ")</f>
        <v>M</v>
      </c>
      <c r="G34" s="7" t="str">
        <f>IFERROR((VLOOKUP(B34,INSCRITOS!A:H,8,FALSE))," ")</f>
        <v>Escola Triatlo Évora</v>
      </c>
      <c r="H34" s="84">
        <v>0.45208333333333334</v>
      </c>
    </row>
    <row r="35" spans="1:8" x14ac:dyDescent="0.25">
      <c r="A35" s="5">
        <v>8</v>
      </c>
      <c r="B35" s="5">
        <v>562</v>
      </c>
      <c r="C35" s="5">
        <f>IFERROR((VLOOKUP(B35,INSCRITOS!A:B,2,FALSE)),"")</f>
        <v>103616</v>
      </c>
      <c r="D35" s="6" t="str">
        <f>IFERROR((VLOOKUP(B35,INSCRITOS!A:C,3,FALSE))," ")</f>
        <v>INF</v>
      </c>
      <c r="E35" s="7" t="str">
        <f>IFERROR((VLOOKUP(B35,INSCRITOS!A:D,4,FALSE))," ")</f>
        <v>Tomás M.F. Moreno</v>
      </c>
      <c r="F35" s="5" t="str">
        <f>IFERROR((VLOOKUP(B35,INSCRITOS!A:F,6,FALSE))," ")</f>
        <v>M</v>
      </c>
      <c r="G35" s="7" t="str">
        <f>IFERROR((VLOOKUP(B35,INSCRITOS!A:H,8,FALSE))," ")</f>
        <v>ASSOCIAÇÃO NAVAL AMORENSE/ Não federado</v>
      </c>
      <c r="H35" s="84">
        <v>0.4916666666666667</v>
      </c>
    </row>
    <row r="36" spans="1:8" x14ac:dyDescent="0.25">
      <c r="A36" s="5">
        <v>9</v>
      </c>
      <c r="B36" s="5">
        <v>167</v>
      </c>
      <c r="C36" s="5">
        <f>IFERROR((VLOOKUP(B36,INSCRITOS!A:B,2,FALSE)),"")</f>
        <v>103871</v>
      </c>
      <c r="D36" s="6" t="s">
        <v>7</v>
      </c>
      <c r="E36" s="7" t="str">
        <f>IFERROR((VLOOKUP(B36,INSCRITOS!A:D,4,FALSE))," ")</f>
        <v>Martim Maquinista</v>
      </c>
      <c r="F36" s="5" t="str">
        <f>IFERROR((VLOOKUP(B36,INSCRITOS!A:F,6,FALSE))," ")</f>
        <v>M</v>
      </c>
      <c r="G36" s="7" t="str">
        <f>IFERROR((VLOOKUP(B36,INSCRITOS!A:H,8,FALSE))," ")</f>
        <v>REPSOL TRIATLO</v>
      </c>
      <c r="H36" s="84">
        <v>0.60069444444444442</v>
      </c>
    </row>
    <row r="37" spans="1:8" x14ac:dyDescent="0.25">
      <c r="A37" s="15"/>
      <c r="B37" s="15"/>
      <c r="C37" s="15"/>
      <c r="D37" s="16"/>
      <c r="E37" s="3"/>
      <c r="F37" s="15"/>
      <c r="G37" s="3"/>
      <c r="H37" s="85"/>
    </row>
    <row r="38" spans="1:8" ht="15.75" x14ac:dyDescent="0.25">
      <c r="A38" s="81" t="s">
        <v>27</v>
      </c>
      <c r="B38" s="81"/>
      <c r="C38" s="81"/>
      <c r="D38" s="81"/>
      <c r="E38" s="81"/>
      <c r="F38" s="81"/>
      <c r="G38" s="81"/>
      <c r="H38" s="81"/>
    </row>
    <row r="39" spans="1:8" x14ac:dyDescent="0.25">
      <c r="A39" s="15"/>
      <c r="B39" s="15"/>
      <c r="C39" s="15"/>
      <c r="D39" s="16"/>
      <c r="E39" s="3"/>
      <c r="F39" s="15"/>
      <c r="G39" s="3"/>
      <c r="H39" s="21"/>
    </row>
    <row r="40" spans="1:8" ht="15.75" x14ac:dyDescent="0.25">
      <c r="A40" s="20" t="s">
        <v>14</v>
      </c>
      <c r="B40" s="20" t="s">
        <v>5</v>
      </c>
      <c r="C40" s="20" t="s">
        <v>12</v>
      </c>
      <c r="D40" s="20" t="s">
        <v>0</v>
      </c>
      <c r="E40" s="20" t="s">
        <v>1</v>
      </c>
      <c r="F40" s="20" t="s">
        <v>10</v>
      </c>
      <c r="G40" s="20" t="s">
        <v>2</v>
      </c>
      <c r="H40" s="20" t="s">
        <v>108</v>
      </c>
    </row>
    <row r="41" spans="1:8" x14ac:dyDescent="0.25">
      <c r="A41" s="5">
        <v>1</v>
      </c>
      <c r="B41" s="5">
        <v>696</v>
      </c>
      <c r="C41" s="5">
        <f>IFERROR((VLOOKUP(B41,INSCRITOS!A:B,2,FALSE)),"")</f>
        <v>103877</v>
      </c>
      <c r="D41" s="6" t="str">
        <f>IFERROR((VLOOKUP(B41,INSCRITOS!A:C,3,FALSE))," ")</f>
        <v>INF</v>
      </c>
      <c r="E41" s="7" t="str">
        <f>IFERROR((VLOOKUP(B41,INSCRITOS!A:D,4,FALSE))," ")</f>
        <v>Eva Ferreira</v>
      </c>
      <c r="F41" s="5" t="str">
        <f>IFERROR((VLOOKUP(B41,INSCRITOS!A:F,6,FALSE))," ")</f>
        <v>F</v>
      </c>
      <c r="G41" s="7" t="str">
        <f>IFERROR((VLOOKUP(B41,INSCRITOS!A:H,8,FALSE))," ")</f>
        <v>REPSOL TRIATLO</v>
      </c>
      <c r="H41" s="84">
        <v>0.42291666666666666</v>
      </c>
    </row>
    <row r="42" spans="1:8" x14ac:dyDescent="0.25">
      <c r="A42" s="5">
        <v>2</v>
      </c>
      <c r="B42" s="5">
        <v>463</v>
      </c>
      <c r="C42" s="5">
        <f>IFERROR((VLOOKUP(B42,INSCRITOS!A:B,2,FALSE)),"")</f>
        <v>101681</v>
      </c>
      <c r="D42" s="6" t="str">
        <f>IFERROR((VLOOKUP(B42,INSCRITOS!A:C,3,FALSE))," ")</f>
        <v>INF</v>
      </c>
      <c r="E42" s="7" t="str">
        <f>IFERROR((VLOOKUP(B42,INSCRITOS!A:D,4,FALSE))," ")</f>
        <v>Maria Pires</v>
      </c>
      <c r="F42" s="5" t="str">
        <f>IFERROR((VLOOKUP(B42,INSCRITOS!A:F,6,FALSE))," ")</f>
        <v>F</v>
      </c>
      <c r="G42" s="7" t="str">
        <f>IFERROR((VLOOKUP(B42,INSCRITOS!A:H,8,FALSE))," ")</f>
        <v>Escola Triatlo Évora/ Não federado</v>
      </c>
      <c r="H42" s="84">
        <v>0.45069444444444445</v>
      </c>
    </row>
    <row r="44" spans="1:8" ht="15.75" x14ac:dyDescent="0.25">
      <c r="A44" s="81" t="s">
        <v>17</v>
      </c>
      <c r="B44" s="81"/>
      <c r="C44" s="81"/>
      <c r="D44" s="81"/>
      <c r="E44" s="81"/>
      <c r="F44" s="81"/>
      <c r="G44" s="81"/>
      <c r="H44" s="81"/>
    </row>
    <row r="45" spans="1:8" x14ac:dyDescent="0.25">
      <c r="H45" s="22"/>
    </row>
    <row r="46" spans="1:8" ht="15.75" x14ac:dyDescent="0.25">
      <c r="A46" s="20" t="s">
        <v>14</v>
      </c>
      <c r="B46" s="20" t="s">
        <v>5</v>
      </c>
      <c r="C46" s="20" t="s">
        <v>12</v>
      </c>
      <c r="D46" s="20" t="s">
        <v>0</v>
      </c>
      <c r="E46" s="20" t="s">
        <v>1</v>
      </c>
      <c r="F46" s="20" t="s">
        <v>10</v>
      </c>
      <c r="G46" s="20" t="s">
        <v>2</v>
      </c>
      <c r="H46" s="20" t="s">
        <v>108</v>
      </c>
    </row>
    <row r="47" spans="1:8" x14ac:dyDescent="0.25">
      <c r="A47" s="5">
        <v>1</v>
      </c>
      <c r="B47" s="5">
        <v>210</v>
      </c>
      <c r="C47" s="5">
        <f>IFERROR((VLOOKUP(B47,INSCRITOS!A:B,2,FALSE)),"")</f>
        <v>104185</v>
      </c>
      <c r="D47" s="6" t="str">
        <f>IFERROR((VLOOKUP(B47,INSCRITOS!A:C,3,FALSE))," ")</f>
        <v>INI</v>
      </c>
      <c r="E47" s="7" t="str">
        <f>IFERROR((VLOOKUP(B47,INSCRITOS!A:D,4,FALSE))," ")</f>
        <v>Francisco Magro</v>
      </c>
      <c r="F47" s="5" t="str">
        <f>IFERROR((VLOOKUP(B47,INSCRITOS!A:F,6,FALSE))," ")</f>
        <v>M</v>
      </c>
      <c r="G47" s="7" t="str">
        <f>IFERROR((VLOOKUP(B47,INSCRITOS!A:H,8,FALSE))," ")</f>
        <v>Escola Triatlo Évora</v>
      </c>
      <c r="H47" s="84">
        <v>0.75</v>
      </c>
    </row>
    <row r="48" spans="1:8" x14ac:dyDescent="0.25">
      <c r="A48" s="5">
        <v>2</v>
      </c>
      <c r="B48" s="5">
        <v>5530</v>
      </c>
      <c r="C48" s="5">
        <f>IFERROR((VLOOKUP(B48,INSCRITOS!A:B,2,FALSE)),"")</f>
        <v>103201</v>
      </c>
      <c r="D48" s="6" t="str">
        <f>IFERROR((VLOOKUP(B48,INSCRITOS!A:C,3,FALSE))," ")</f>
        <v>INI</v>
      </c>
      <c r="E48" s="7" t="str">
        <f>IFERROR((VLOOKUP(B48,INSCRITOS!A:D,4,FALSE))," ")</f>
        <v>Diogo Marques</v>
      </c>
      <c r="F48" s="5" t="str">
        <f>IFERROR((VLOOKUP(B48,INSCRITOS!A:F,6,FALSE))," ")</f>
        <v>M</v>
      </c>
      <c r="G48" s="7" t="str">
        <f>IFERROR((VLOOKUP(B48,INSCRITOS!A:H,8,FALSE))," ")</f>
        <v>Escola Triatlo Évora</v>
      </c>
      <c r="H48" s="84">
        <v>0.7583333333333333</v>
      </c>
    </row>
    <row r="49" spans="1:8" x14ac:dyDescent="0.25">
      <c r="A49" s="5">
        <v>3</v>
      </c>
      <c r="B49" s="5">
        <v>678</v>
      </c>
      <c r="C49" s="5">
        <f>IFERROR((VLOOKUP(B49,INSCRITOS!A:B,2,FALSE)),"")</f>
        <v>103704</v>
      </c>
      <c r="D49" s="6" t="str">
        <f>IFERROR((VLOOKUP(B49,INSCRITOS!A:C,3,FALSE))," ")</f>
        <v>INI</v>
      </c>
      <c r="E49" s="7" t="str">
        <f>IFERROR((VLOOKUP(B49,INSCRITOS!A:D,4,FALSE))," ")</f>
        <v>João Padeiro</v>
      </c>
      <c r="F49" s="5" t="str">
        <f>IFERROR((VLOOKUP(B49,INSCRITOS!A:F,6,FALSE))," ")</f>
        <v>M</v>
      </c>
      <c r="G49" s="7" t="str">
        <f>IFERROR((VLOOKUP(B49,INSCRITOS!A:H,8,FALSE))," ")</f>
        <v>Escola Triatlo Évora</v>
      </c>
      <c r="H49" s="84">
        <v>0.78541666666666676</v>
      </c>
    </row>
    <row r="50" spans="1:8" x14ac:dyDescent="0.25">
      <c r="A50" s="5">
        <v>4</v>
      </c>
      <c r="B50" s="5">
        <v>747</v>
      </c>
      <c r="C50" s="5">
        <f>IFERROR((VLOOKUP(B50,INSCRITOS!A:B,2,FALSE)),"")</f>
        <v>102409</v>
      </c>
      <c r="D50" s="6" t="str">
        <f>IFERROR((VLOOKUP(B50,INSCRITOS!A:C,3,FALSE))," ")</f>
        <v>INI</v>
      </c>
      <c r="E50" s="7" t="str">
        <f>IFERROR((VLOOKUP(B50,INSCRITOS!A:D,4,FALSE))," ")</f>
        <v>André Nepomuceno</v>
      </c>
      <c r="F50" s="5" t="str">
        <f>IFERROR((VLOOKUP(B50,INSCRITOS!A:F,6,FALSE))," ")</f>
        <v>M</v>
      </c>
      <c r="G50" s="7" t="str">
        <f>IFERROR((VLOOKUP(B50,INSCRITOS!A:H,8,FALSE))," ")</f>
        <v>Escola Triatlo Évora</v>
      </c>
      <c r="H50" s="84">
        <v>0.79652777777777783</v>
      </c>
    </row>
    <row r="51" spans="1:8" x14ac:dyDescent="0.25">
      <c r="A51" s="5">
        <v>5</v>
      </c>
      <c r="B51" s="5">
        <v>244</v>
      </c>
      <c r="C51" s="5">
        <f>IFERROR((VLOOKUP(B51,INSCRITOS!A:B,2,FALSE)),"")</f>
        <v>101311</v>
      </c>
      <c r="D51" s="6" t="str">
        <f>IFERROR((VLOOKUP(B51,INSCRITOS!A:C,3,FALSE))," ")</f>
        <v>INI</v>
      </c>
      <c r="E51" s="7" t="str">
        <f>IFERROR((VLOOKUP(B51,INSCRITOS!A:D,4,FALSE))," ")</f>
        <v>Francisco M.P.M. Jorge</v>
      </c>
      <c r="F51" s="5" t="str">
        <f>IFERROR((VLOOKUP(B51,INSCRITOS!A:F,6,FALSE))," ")</f>
        <v>M</v>
      </c>
      <c r="G51" s="7" t="str">
        <f>IFERROR((VLOOKUP(B51,INSCRITOS!A:H,8,FALSE))," ")</f>
        <v>ASSOCIAÇÃO NAVAL AMORENSE</v>
      </c>
      <c r="H51" s="84">
        <v>0.90972222222222221</v>
      </c>
    </row>
    <row r="52" spans="1:8" x14ac:dyDescent="0.25">
      <c r="A52" s="5">
        <v>6</v>
      </c>
      <c r="B52" s="5">
        <v>85</v>
      </c>
      <c r="C52" s="5">
        <f>IFERROR((VLOOKUP(B52,INSCRITOS!A:B,2,FALSE)),"")</f>
        <v>103226</v>
      </c>
      <c r="D52" s="6" t="str">
        <f>IFERROR((VLOOKUP(B52,INSCRITOS!A:C,3,FALSE))," ")</f>
        <v>INI</v>
      </c>
      <c r="E52" s="7" t="str">
        <f>IFERROR((VLOOKUP(B52,INSCRITOS!A:D,4,FALSE))," ")</f>
        <v>Guilherme Alves</v>
      </c>
      <c r="F52" s="5" t="str">
        <f>IFERROR((VLOOKUP(B52,INSCRITOS!A:F,6,FALSE))," ")</f>
        <v>M</v>
      </c>
      <c r="G52" s="7" t="str">
        <f>IFERROR((VLOOKUP(B52,INSCRITOS!A:H,8,FALSE))," ")</f>
        <v>Escola Triatlo Évora</v>
      </c>
      <c r="H52" s="84">
        <v>0.96875</v>
      </c>
    </row>
    <row r="53" spans="1:8" x14ac:dyDescent="0.25">
      <c r="A53" s="5">
        <v>7</v>
      </c>
      <c r="B53" s="5">
        <v>126</v>
      </c>
      <c r="C53" s="5">
        <f>IFERROR((VLOOKUP(B53,INSCRITOS!A:B,2,FALSE)),"")</f>
        <v>0</v>
      </c>
      <c r="D53" s="6" t="str">
        <f>IFERROR((VLOOKUP(B53,INSCRITOS!A:C,3,FALSE))," ")</f>
        <v>INI</v>
      </c>
      <c r="E53" s="7" t="str">
        <f>IFERROR((VLOOKUP(B53,INSCRITOS!A:D,4,FALSE))," ")</f>
        <v>Henrique Jesus</v>
      </c>
      <c r="F53" s="5" t="str">
        <f>IFERROR((VLOOKUP(B53,INSCRITOS!A:F,6,FALSE))," ")</f>
        <v>M</v>
      </c>
      <c r="G53" s="7" t="str">
        <f>IFERROR((VLOOKUP(B53,INSCRITOS!A:H,8,FALSE))," ")</f>
        <v>Amiciclo</v>
      </c>
      <c r="H53" s="23">
        <v>1.7349537037037038E-2</v>
      </c>
    </row>
    <row r="54" spans="1:8" x14ac:dyDescent="0.25">
      <c r="A54" s="5">
        <v>8</v>
      </c>
      <c r="B54" s="5">
        <v>457</v>
      </c>
      <c r="C54" s="5">
        <f>IFERROR((VLOOKUP(B54,INSCRITOS!A:B,2,FALSE)),"")</f>
        <v>104342</v>
      </c>
      <c r="D54" s="6" t="str">
        <f>IFERROR((VLOOKUP(B54,INSCRITOS!A:C,3,FALSE))," ")</f>
        <v>INI</v>
      </c>
      <c r="E54" s="7" t="str">
        <f>IFERROR((VLOOKUP(B54,INSCRITOS!A:D,4,FALSE))," ")</f>
        <v>Tomás Moreno</v>
      </c>
      <c r="F54" s="5" t="str">
        <f>IFERROR((VLOOKUP(B54,INSCRITOS!A:F,6,FALSE))," ")</f>
        <v>M</v>
      </c>
      <c r="G54" s="7" t="str">
        <f>IFERROR((VLOOKUP(B54,INSCRITOS!A:H,8,FALSE))," ")</f>
        <v>REPSOL TRIATLO</v>
      </c>
      <c r="H54" s="23">
        <v>2.0787037037037038E-2</v>
      </c>
    </row>
    <row r="55" spans="1:8" x14ac:dyDescent="0.25">
      <c r="A55" s="15"/>
      <c r="B55" s="15"/>
      <c r="C55" s="15"/>
      <c r="D55" s="16"/>
      <c r="E55" s="3"/>
      <c r="F55" s="15"/>
      <c r="G55" s="3"/>
      <c r="H55" s="15"/>
    </row>
    <row r="56" spans="1:8" ht="15.75" x14ac:dyDescent="0.25">
      <c r="A56" s="81" t="s">
        <v>28</v>
      </c>
      <c r="B56" s="81"/>
      <c r="C56" s="81"/>
      <c r="D56" s="81"/>
      <c r="E56" s="81"/>
      <c r="F56" s="81"/>
      <c r="G56" s="81"/>
      <c r="H56" s="81"/>
    </row>
    <row r="57" spans="1:8" x14ac:dyDescent="0.25">
      <c r="A57" s="15"/>
      <c r="B57" s="15"/>
      <c r="C57" s="15"/>
      <c r="D57" s="16"/>
      <c r="E57" s="3"/>
      <c r="F57" s="15"/>
      <c r="G57" s="3"/>
      <c r="H57" s="21"/>
    </row>
    <row r="58" spans="1:8" ht="15.75" x14ac:dyDescent="0.25">
      <c r="A58" s="20" t="s">
        <v>14</v>
      </c>
      <c r="B58" s="20" t="s">
        <v>5</v>
      </c>
      <c r="C58" s="20" t="s">
        <v>12</v>
      </c>
      <c r="D58" s="20" t="s">
        <v>0</v>
      </c>
      <c r="E58" s="20" t="s">
        <v>1</v>
      </c>
      <c r="F58" s="20" t="s">
        <v>10</v>
      </c>
      <c r="G58" s="20" t="s">
        <v>2</v>
      </c>
      <c r="H58" s="20" t="s">
        <v>108</v>
      </c>
    </row>
    <row r="59" spans="1:8" x14ac:dyDescent="0.25">
      <c r="A59" s="5">
        <v>1</v>
      </c>
      <c r="B59" s="5">
        <v>671</v>
      </c>
      <c r="C59" s="5">
        <f>IFERROR((VLOOKUP(B59,INSCRITOS!A:B,2,FALSE)),"")</f>
        <v>105150</v>
      </c>
      <c r="D59" s="6" t="str">
        <f>IFERROR((VLOOKUP(B59,INSCRITOS!A:C,3,FALSE))," ")</f>
        <v>INI</v>
      </c>
      <c r="E59" s="7" t="str">
        <f>IFERROR((VLOOKUP(B59,INSCRITOS!A:D,4,FALSE))," ")</f>
        <v>Leonor Riscado</v>
      </c>
      <c r="F59" s="5" t="str">
        <f>IFERROR((VLOOKUP(B59,INSCRITOS!A:F,6,FALSE))," ")</f>
        <v>F</v>
      </c>
      <c r="G59" s="7" t="str">
        <f>IFERROR((VLOOKUP(B59,INSCRITOS!A:H,8,FALSE))," ")</f>
        <v>Escola Triatlo Évora</v>
      </c>
      <c r="H59" s="23">
        <v>1.6805555555555556E-2</v>
      </c>
    </row>
    <row r="60" spans="1:8" x14ac:dyDescent="0.25">
      <c r="A60" s="5">
        <v>2</v>
      </c>
      <c r="B60" s="5">
        <v>502</v>
      </c>
      <c r="C60" s="5">
        <f>IFERROR((VLOOKUP(B60,INSCRITOS!A:B,2,FALSE)),"")</f>
        <v>103872</v>
      </c>
      <c r="D60" s="6" t="str">
        <f>IFERROR((VLOOKUP(B60,INSCRITOS!A:C,3,FALSE))," ")</f>
        <v>INI</v>
      </c>
      <c r="E60" s="7" t="str">
        <f>IFERROR((VLOOKUP(B60,INSCRITOS!A:D,4,FALSE))," ")</f>
        <v>Laura Pinto Bolim</v>
      </c>
      <c r="F60" s="5" t="str">
        <f>IFERROR((VLOOKUP(B60,INSCRITOS!A:F,6,FALSE))," ")</f>
        <v>F</v>
      </c>
      <c r="G60" s="7" t="str">
        <f>IFERROR((VLOOKUP(B60,INSCRITOS!A:H,8,FALSE))," ")</f>
        <v>REPSOL TRIATLO</v>
      </c>
      <c r="H60" s="23">
        <v>1.8425925925925925E-2</v>
      </c>
    </row>
    <row r="61" spans="1:8" x14ac:dyDescent="0.25">
      <c r="A61" s="15"/>
      <c r="B61" s="15"/>
      <c r="C61" s="15"/>
      <c r="D61" s="16"/>
      <c r="E61" s="3"/>
      <c r="F61" s="15"/>
      <c r="G61" s="3"/>
      <c r="H61" s="15"/>
    </row>
    <row r="62" spans="1:8" ht="15.75" x14ac:dyDescent="0.25">
      <c r="A62" s="81" t="s">
        <v>18</v>
      </c>
      <c r="B62" s="81"/>
      <c r="C62" s="81"/>
      <c r="D62" s="81"/>
      <c r="E62" s="81"/>
      <c r="F62" s="81"/>
      <c r="G62" s="81"/>
      <c r="H62" s="81"/>
    </row>
    <row r="63" spans="1:8" x14ac:dyDescent="0.25">
      <c r="H63" s="22"/>
    </row>
    <row r="64" spans="1:8" ht="15.75" x14ac:dyDescent="0.25">
      <c r="A64" s="20" t="s">
        <v>14</v>
      </c>
      <c r="B64" s="20" t="s">
        <v>5</v>
      </c>
      <c r="C64" s="20" t="s">
        <v>12</v>
      </c>
      <c r="D64" s="20" t="s">
        <v>0</v>
      </c>
      <c r="E64" s="20" t="s">
        <v>1</v>
      </c>
      <c r="F64" s="20" t="s">
        <v>10</v>
      </c>
      <c r="G64" s="20" t="s">
        <v>2</v>
      </c>
      <c r="H64" s="20" t="s">
        <v>108</v>
      </c>
    </row>
    <row r="65" spans="1:8" x14ac:dyDescent="0.25">
      <c r="A65" s="5">
        <v>1</v>
      </c>
      <c r="B65" s="5">
        <v>44</v>
      </c>
      <c r="C65" s="5">
        <f>IFERROR((VLOOKUP(B65,INSCRITOS!A:B,2,FALSE)),"")</f>
        <v>103162</v>
      </c>
      <c r="D65" s="6" t="str">
        <f>IFERROR((VLOOKUP(B65,INSCRITOS!A:C,3,FALSE))," ")</f>
        <v>JUV</v>
      </c>
      <c r="E65" s="7" t="str">
        <f>IFERROR((VLOOKUP(B65,INSCRITOS!A:D,4,FALSE))," ")</f>
        <v>João P.M. Alves</v>
      </c>
      <c r="F65" s="5" t="str">
        <f>IFERROR((VLOOKUP(B65,INSCRITOS!A:F,6,FALSE))," ")</f>
        <v>M</v>
      </c>
      <c r="G65" s="7" t="str">
        <f>IFERROR((VLOOKUP(B65,INSCRITOS!A:H,8,FALSE))," ")</f>
        <v>ASSOCIAÇÃO NAVAL AMORENSE</v>
      </c>
      <c r="H65" s="23">
        <v>1.4259259259259261E-2</v>
      </c>
    </row>
    <row r="66" spans="1:8" x14ac:dyDescent="0.25">
      <c r="A66" s="5">
        <v>2</v>
      </c>
      <c r="B66" s="5">
        <v>5534</v>
      </c>
      <c r="C66" s="5">
        <f>IFERROR((VLOOKUP(B66,INSCRITOS!A:B,2,FALSE)),"")</f>
        <v>0</v>
      </c>
      <c r="D66" s="6" t="str">
        <f>IFERROR((VLOOKUP(B66,INSCRITOS!A:C,3,FALSE))," ")</f>
        <v>JUV</v>
      </c>
      <c r="E66" s="7" t="str">
        <f>IFERROR((VLOOKUP(B66,INSCRITOS!A:D,4,FALSE))," ")</f>
        <v>Luis Marques</v>
      </c>
      <c r="F66" s="5" t="str">
        <f>IFERROR((VLOOKUP(B66,INSCRITOS!A:F,6,FALSE))," ")</f>
        <v>M</v>
      </c>
      <c r="G66" s="7" t="str">
        <f>IFERROR((VLOOKUP(B66,INSCRITOS!A:H,8,FALSE))," ")</f>
        <v>Amiciclo</v>
      </c>
      <c r="H66" s="23">
        <v>1.4594907407407405E-2</v>
      </c>
    </row>
    <row r="67" spans="1:8" x14ac:dyDescent="0.25">
      <c r="A67" s="5">
        <v>3</v>
      </c>
      <c r="B67" s="5">
        <v>15</v>
      </c>
      <c r="C67" s="5">
        <f>IFERROR((VLOOKUP(B67,INSCRITOS!A:B,2,FALSE)),"")</f>
        <v>101659</v>
      </c>
      <c r="D67" s="6" t="str">
        <f>IFERROR((VLOOKUP(B67,INSCRITOS!A:C,3,FALSE))," ")</f>
        <v>JUV</v>
      </c>
      <c r="E67" s="7" t="str">
        <f>IFERROR((VLOOKUP(B67,INSCRITOS!A:D,4,FALSE))," ")</f>
        <v>Diogo Nepomuceno</v>
      </c>
      <c r="F67" s="5" t="str">
        <f>IFERROR((VLOOKUP(B67,INSCRITOS!A:F,6,FALSE))," ")</f>
        <v>M</v>
      </c>
      <c r="G67" s="7" t="str">
        <f>IFERROR((VLOOKUP(B67,INSCRITOS!A:H,8,FALSE))," ")</f>
        <v>Escola Triatlo Évora</v>
      </c>
      <c r="H67" s="23">
        <v>1.554398148148148E-2</v>
      </c>
    </row>
    <row r="68" spans="1:8" x14ac:dyDescent="0.25">
      <c r="A68" s="5">
        <v>4</v>
      </c>
      <c r="B68" s="5">
        <v>685</v>
      </c>
      <c r="C68" s="5">
        <f>IFERROR((VLOOKUP(B68,INSCRITOS!A:B,2,FALSE)),"")</f>
        <v>105153</v>
      </c>
      <c r="D68" s="6" t="str">
        <f>IFERROR((VLOOKUP(B68,INSCRITOS!A:C,3,FALSE))," ")</f>
        <v>JUV</v>
      </c>
      <c r="E68" s="7" t="str">
        <f>IFERROR((VLOOKUP(B68,INSCRITOS!A:D,4,FALSE))," ")</f>
        <v>Gonçalo Raposo</v>
      </c>
      <c r="F68" s="5" t="str">
        <f>IFERROR((VLOOKUP(B68,INSCRITOS!A:F,6,FALSE))," ")</f>
        <v>M</v>
      </c>
      <c r="G68" s="7" t="str">
        <f>IFERROR((VLOOKUP(B68,INSCRITOS!A:H,8,FALSE))," ")</f>
        <v>Escola Triatlo Évora</v>
      </c>
      <c r="H68" s="23">
        <v>1.5925925925925927E-2</v>
      </c>
    </row>
    <row r="69" spans="1:8" x14ac:dyDescent="0.25">
      <c r="A69" s="5">
        <v>5</v>
      </c>
      <c r="B69" s="5">
        <v>5507</v>
      </c>
      <c r="C69" s="5">
        <f>IFERROR((VLOOKUP(B69,INSCRITOS!A:B,2,FALSE)),"")</f>
        <v>105184</v>
      </c>
      <c r="D69" s="6" t="str">
        <f>IFERROR((VLOOKUP(B69,INSCRITOS!A:C,3,FALSE))," ")</f>
        <v>JUV</v>
      </c>
      <c r="E69" s="7" t="str">
        <f>IFERROR((VLOOKUP(B69,INSCRITOS!A:D,4,FALSE))," ")</f>
        <v>Rafael Torres</v>
      </c>
      <c r="F69" s="5" t="str">
        <f>IFERROR((VLOOKUP(B69,INSCRITOS!A:F,6,FALSE))," ")</f>
        <v>M</v>
      </c>
      <c r="G69" s="7" t="str">
        <f>IFERROR((VLOOKUP(B69,INSCRITOS!A:H,8,FALSE))," ")</f>
        <v>CNAlvito</v>
      </c>
      <c r="H69" s="23">
        <v>1.6701388888888887E-2</v>
      </c>
    </row>
    <row r="70" spans="1:8" x14ac:dyDescent="0.25">
      <c r="A70" s="5">
        <v>6</v>
      </c>
      <c r="B70" s="5">
        <v>555</v>
      </c>
      <c r="C70" s="5">
        <f>IFERROR((VLOOKUP(B70,INSCRITOS!A:B,2,FALSE)),"")</f>
        <v>104489</v>
      </c>
      <c r="D70" s="6" t="str">
        <f>IFERROR((VLOOKUP(B70,INSCRITOS!A:C,3,FALSE))," ")</f>
        <v>JUV</v>
      </c>
      <c r="E70" s="7" t="str">
        <f>IFERROR((VLOOKUP(B70,INSCRITOS!A:D,4,FALSE))," ")</f>
        <v>Pedro Matias</v>
      </c>
      <c r="F70" s="5" t="str">
        <f>IFERROR((VLOOKUP(B70,INSCRITOS!A:F,6,FALSE))," ")</f>
        <v>M</v>
      </c>
      <c r="G70" s="7" t="str">
        <f>IFERROR((VLOOKUP(B70,INSCRITOS!A:H,8,FALSE))," ")</f>
        <v>REPSOL TRIATLO</v>
      </c>
      <c r="H70" s="23">
        <v>1.7361111111111112E-2</v>
      </c>
    </row>
    <row r="71" spans="1:8" x14ac:dyDescent="0.25">
      <c r="A71" s="5">
        <v>7</v>
      </c>
      <c r="B71" s="5">
        <v>5524</v>
      </c>
      <c r="C71" s="5">
        <f>IFERROR((VLOOKUP(B71,INSCRITOS!A:B,2,FALSE)),"")</f>
        <v>0</v>
      </c>
      <c r="D71" s="6" t="str">
        <f>IFERROR((VLOOKUP(B71,INSCRITOS!A:C,3,FALSE))," ")</f>
        <v>JUV</v>
      </c>
      <c r="E71" s="7" t="str">
        <f>IFERROR((VLOOKUP(B71,INSCRITOS!A:D,4,FALSE))," ")</f>
        <v>Gonçalo Parreirinha</v>
      </c>
      <c r="F71" s="5" t="str">
        <f>IFERROR((VLOOKUP(B71,INSCRITOS!A:F,6,FALSE))," ")</f>
        <v>M</v>
      </c>
      <c r="G71" s="7" t="str">
        <f>IFERROR((VLOOKUP(B71,INSCRITOS!A:H,8,FALSE))," ")</f>
        <v>CNAlvito/ Não federado</v>
      </c>
      <c r="H71" s="23">
        <v>1.7847222222222223E-2</v>
      </c>
    </row>
    <row r="72" spans="1:8" x14ac:dyDescent="0.25">
      <c r="A72" s="5">
        <v>8</v>
      </c>
      <c r="B72" s="5">
        <v>538</v>
      </c>
      <c r="C72" s="5">
        <f>IFERROR((VLOOKUP(B72,INSCRITOS!A:B,2,FALSE)),"")</f>
        <v>105109</v>
      </c>
      <c r="D72" s="6" t="str">
        <f>IFERROR((VLOOKUP(B72,INSCRITOS!A:C,3,FALSE))," ")</f>
        <v>JUV</v>
      </c>
      <c r="E72" s="7" t="str">
        <f>IFERROR((VLOOKUP(B72,INSCRITOS!A:D,4,FALSE))," ")</f>
        <v>Lourenço Ramos</v>
      </c>
      <c r="F72" s="5" t="str">
        <f>IFERROR((VLOOKUP(B72,INSCRITOS!A:F,6,FALSE))," ")</f>
        <v>M</v>
      </c>
      <c r="G72" s="7" t="str">
        <f>IFERROR((VLOOKUP(B72,INSCRITOS!A:H,8,FALSE))," ")</f>
        <v>REPSOL TRIATLO</v>
      </c>
      <c r="H72" s="23">
        <v>1.832175925925926E-2</v>
      </c>
    </row>
    <row r="73" spans="1:8" x14ac:dyDescent="0.25">
      <c r="A73" s="5">
        <v>9</v>
      </c>
      <c r="B73" s="5">
        <v>851</v>
      </c>
      <c r="C73" s="5">
        <f>IFERROR((VLOOKUP(B73,INSCRITOS!A:B,2,FALSE)),"")</f>
        <v>102043</v>
      </c>
      <c r="D73" s="6" t="str">
        <f>IFERROR((VLOOKUP(B73,INSCRITOS!A:C,3,FALSE))," ")</f>
        <v>JUV</v>
      </c>
      <c r="E73" s="7" t="str">
        <f>IFERROR((VLOOKUP(B73,INSCRITOS!A:D,4,FALSE))," ")</f>
        <v>Dinis Shevchun</v>
      </c>
      <c r="F73" s="5" t="str">
        <f>IFERROR((VLOOKUP(B73,INSCRITOS!A:F,6,FALSE))," ")</f>
        <v>M</v>
      </c>
      <c r="G73" s="7" t="str">
        <f>IFERROR((VLOOKUP(B73,INSCRITOS!A:H,8,FALSE))," ")</f>
        <v>REPSOL TRIATLO</v>
      </c>
      <c r="H73" s="23">
        <v>2.0057870370370368E-2</v>
      </c>
    </row>
    <row r="74" spans="1:8" x14ac:dyDescent="0.25">
      <c r="A74" s="15"/>
      <c r="B74" s="15"/>
      <c r="C74" s="15"/>
      <c r="D74" s="16"/>
      <c r="E74" s="3"/>
      <c r="F74" s="15"/>
      <c r="G74" s="3"/>
      <c r="H74" s="21"/>
    </row>
    <row r="75" spans="1:8" ht="15.75" x14ac:dyDescent="0.25">
      <c r="A75" s="81" t="s">
        <v>29</v>
      </c>
      <c r="B75" s="81"/>
      <c r="C75" s="81"/>
      <c r="D75" s="81"/>
      <c r="E75" s="81"/>
      <c r="F75" s="81"/>
      <c r="G75" s="81"/>
      <c r="H75" s="81"/>
    </row>
    <row r="76" spans="1:8" x14ac:dyDescent="0.25">
      <c r="A76" s="15"/>
      <c r="B76" s="15"/>
      <c r="C76" s="15"/>
      <c r="D76" s="16"/>
      <c r="E76" s="3"/>
      <c r="F76" s="15"/>
      <c r="G76" s="3"/>
      <c r="H76" s="21"/>
    </row>
    <row r="77" spans="1:8" ht="15.75" x14ac:dyDescent="0.25">
      <c r="A77" s="20" t="s">
        <v>14</v>
      </c>
      <c r="B77" s="20" t="s">
        <v>5</v>
      </c>
      <c r="C77" s="20" t="s">
        <v>12</v>
      </c>
      <c r="D77" s="20" t="s">
        <v>0</v>
      </c>
      <c r="E77" s="20" t="s">
        <v>1</v>
      </c>
      <c r="F77" s="20" t="s">
        <v>10</v>
      </c>
      <c r="G77" s="20" t="s">
        <v>2</v>
      </c>
      <c r="H77" s="20" t="s">
        <v>108</v>
      </c>
    </row>
    <row r="78" spans="1:8" x14ac:dyDescent="0.25">
      <c r="A78" s="5">
        <v>1</v>
      </c>
      <c r="B78" s="5">
        <v>986</v>
      </c>
      <c r="C78" s="5">
        <f>IFERROR((VLOOKUP(B78,INSCRITOS!A:B,2,FALSE)),"")</f>
        <v>104073</v>
      </c>
      <c r="D78" s="6" t="str">
        <f>IFERROR((VLOOKUP(B78,INSCRITOS!A:C,3,FALSE))," ")</f>
        <v>JUV</v>
      </c>
      <c r="E78" s="7" t="str">
        <f>IFERROR((VLOOKUP(B78,INSCRITOS!A:D,4,FALSE))," ")</f>
        <v>Rita G.T.F. Pereira</v>
      </c>
      <c r="F78" s="5" t="str">
        <f>IFERROR((VLOOKUP(B78,INSCRITOS!A:F,6,FALSE))," ")</f>
        <v>F</v>
      </c>
      <c r="G78" s="7" t="str">
        <f>IFERROR((VLOOKUP(B78,INSCRITOS!A:H,8,FALSE))," ")</f>
        <v>ASSOCIAÇÃO NAVAL AMORENSE</v>
      </c>
      <c r="H78" s="23">
        <v>2.1238425925925924E-2</v>
      </c>
    </row>
  </sheetData>
  <sheetProtection selectLockedCells="1" selectUnlockedCells="1"/>
  <sortState ref="B23:F23">
    <sortCondition ref="B23"/>
  </sortState>
  <mergeCells count="10">
    <mergeCell ref="A38:H38"/>
    <mergeCell ref="A44:H44"/>
    <mergeCell ref="A56:H56"/>
    <mergeCell ref="A62:H62"/>
    <mergeCell ref="A75:H75"/>
    <mergeCell ref="A1:H1"/>
    <mergeCell ref="A4:H4"/>
    <mergeCell ref="A19:H19"/>
    <mergeCell ref="A2:G2"/>
    <mergeCell ref="A25:H25"/>
  </mergeCells>
  <pageMargins left="0.7" right="0.7" top="0.75" bottom="0.75" header="0.3" footer="0.3"/>
  <pageSetup paperSize="9" scale="77" fitToHeight="0" orientation="portrait" r:id="rId1"/>
  <rowBreaks count="1" manualBreakCount="1">
    <brk id="6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view="pageBreakPreview" zoomScale="85" zoomScaleNormal="100" zoomScaleSheetLayoutView="85" workbookViewId="0">
      <selection activeCell="B35" sqref="B35"/>
    </sheetView>
  </sheetViews>
  <sheetFormatPr defaultColWidth="9.140625" defaultRowHeight="15" x14ac:dyDescent="0.25"/>
  <cols>
    <col min="1" max="1" width="7.140625" style="11" customWidth="1"/>
    <col min="2" max="2" width="72.5703125" style="11" customWidth="1"/>
    <col min="3" max="3" width="11.28515625" style="10" bestFit="1" customWidth="1"/>
    <col min="4" max="16384" width="9.140625" style="11"/>
  </cols>
  <sheetData>
    <row r="1" spans="1:8" s="18" customFormat="1" ht="15.75" x14ac:dyDescent="0.25">
      <c r="A1" s="80" t="s">
        <v>41</v>
      </c>
      <c r="B1" s="80"/>
      <c r="C1" s="80"/>
      <c r="D1" s="80"/>
      <c r="E1" s="80"/>
      <c r="F1" s="80"/>
      <c r="G1" s="80"/>
      <c r="H1" s="80"/>
    </row>
    <row r="2" spans="1:8" s="18" customFormat="1" ht="15.75" x14ac:dyDescent="0.25">
      <c r="A2" s="80" t="s">
        <v>39</v>
      </c>
      <c r="B2" s="80"/>
      <c r="C2" s="80"/>
      <c r="D2" s="80"/>
      <c r="E2" s="80"/>
      <c r="F2" s="80"/>
      <c r="G2" s="80"/>
      <c r="H2" s="2"/>
    </row>
    <row r="3" spans="1:8" s="18" customFormat="1" ht="15.75" x14ac:dyDescent="0.25">
      <c r="A3" s="25"/>
      <c r="B3" s="25"/>
      <c r="C3" s="25"/>
      <c r="D3" s="25"/>
      <c r="E3" s="25"/>
      <c r="F3" s="25"/>
      <c r="G3" s="25"/>
      <c r="H3" s="14"/>
    </row>
    <row r="4" spans="1:8" s="18" customFormat="1" ht="15.75" x14ac:dyDescent="0.25">
      <c r="A4" s="81" t="s">
        <v>19</v>
      </c>
      <c r="B4" s="81"/>
      <c r="C4" s="81"/>
      <c r="D4" s="14"/>
      <c r="E4" s="14"/>
      <c r="F4" s="14"/>
      <c r="G4" s="14"/>
    </row>
    <row r="5" spans="1:8" ht="18" customHeight="1" thickBot="1" x14ac:dyDescent="0.3">
      <c r="A5" s="12"/>
    </row>
    <row r="6" spans="1:8" ht="16.5" thickBot="1" x14ac:dyDescent="0.3">
      <c r="A6" s="42" t="s">
        <v>14</v>
      </c>
      <c r="B6" s="43" t="s">
        <v>2</v>
      </c>
      <c r="C6" s="44" t="s">
        <v>11</v>
      </c>
    </row>
    <row r="7" spans="1:8" x14ac:dyDescent="0.25">
      <c r="A7" s="36">
        <v>1</v>
      </c>
      <c r="B7" s="45" t="s">
        <v>100</v>
      </c>
      <c r="C7" s="37">
        <v>1849</v>
      </c>
    </row>
    <row r="8" spans="1:8" x14ac:dyDescent="0.25">
      <c r="A8" s="38">
        <v>2</v>
      </c>
      <c r="B8" s="46" t="s">
        <v>20</v>
      </c>
      <c r="C8" s="39">
        <v>759</v>
      </c>
    </row>
    <row r="9" spans="1:8" hidden="1" x14ac:dyDescent="0.25">
      <c r="A9" s="38" t="e">
        <f t="shared" ref="A9:A20" si="0">RANK(C9,$C$7:$C$20,0)</f>
        <v>#REF!</v>
      </c>
      <c r="B9" s="47"/>
      <c r="C9" s="39" t="e">
        <f>SUMIF(#REF!,'Clubes Jov'!B9,#REF!)</f>
        <v>#REF!</v>
      </c>
    </row>
    <row r="10" spans="1:8" hidden="1" x14ac:dyDescent="0.25">
      <c r="A10" s="38" t="e">
        <f t="shared" si="0"/>
        <v>#REF!</v>
      </c>
      <c r="B10" s="47"/>
      <c r="C10" s="39" t="e">
        <f>SUMIF(#REF!,'Clubes Jov'!B10,#REF!)</f>
        <v>#REF!</v>
      </c>
    </row>
    <row r="11" spans="1:8" hidden="1" x14ac:dyDescent="0.25">
      <c r="A11" s="38" t="e">
        <f t="shared" si="0"/>
        <v>#REF!</v>
      </c>
      <c r="B11" s="47"/>
      <c r="C11" s="39" t="e">
        <f>SUMIF(#REF!,'Clubes Jov'!B11,#REF!)</f>
        <v>#REF!</v>
      </c>
    </row>
    <row r="12" spans="1:8" hidden="1" x14ac:dyDescent="0.25">
      <c r="A12" s="38" t="e">
        <f t="shared" si="0"/>
        <v>#REF!</v>
      </c>
      <c r="B12" s="47"/>
      <c r="C12" s="39" t="e">
        <f>SUMIF(#REF!,'Clubes Jov'!B12,#REF!)</f>
        <v>#REF!</v>
      </c>
    </row>
    <row r="13" spans="1:8" hidden="1" x14ac:dyDescent="0.25">
      <c r="A13" s="38" t="e">
        <f t="shared" si="0"/>
        <v>#REF!</v>
      </c>
      <c r="B13" s="47"/>
      <c r="C13" s="39" t="e">
        <f>SUMIF(#REF!,'Clubes Jov'!B13,#REF!)</f>
        <v>#REF!</v>
      </c>
    </row>
    <row r="14" spans="1:8" hidden="1" x14ac:dyDescent="0.25">
      <c r="A14" s="38" t="e">
        <f t="shared" si="0"/>
        <v>#REF!</v>
      </c>
      <c r="B14" s="47"/>
      <c r="C14" s="39" t="e">
        <f>SUMIF(#REF!,'Clubes Jov'!B14,#REF!)</f>
        <v>#REF!</v>
      </c>
    </row>
    <row r="15" spans="1:8" hidden="1" x14ac:dyDescent="0.25">
      <c r="A15" s="38" t="e">
        <f t="shared" si="0"/>
        <v>#REF!</v>
      </c>
      <c r="B15" s="47"/>
      <c r="C15" s="39" t="e">
        <f>SUMIF(#REF!,'Clubes Jov'!B15,#REF!)</f>
        <v>#REF!</v>
      </c>
    </row>
    <row r="16" spans="1:8" hidden="1" x14ac:dyDescent="0.25">
      <c r="A16" s="38" t="e">
        <f t="shared" si="0"/>
        <v>#REF!</v>
      </c>
      <c r="B16" s="47"/>
      <c r="C16" s="39" t="e">
        <f>SUMIF(#REF!,'Clubes Jov'!B16,#REF!)</f>
        <v>#REF!</v>
      </c>
    </row>
    <row r="17" spans="1:3" hidden="1" x14ac:dyDescent="0.25">
      <c r="A17" s="38" t="e">
        <f t="shared" si="0"/>
        <v>#REF!</v>
      </c>
      <c r="B17" s="47"/>
      <c r="C17" s="39" t="e">
        <f>SUMIF(#REF!,'Clubes Jov'!B17,#REF!)</f>
        <v>#REF!</v>
      </c>
    </row>
    <row r="18" spans="1:3" hidden="1" x14ac:dyDescent="0.25">
      <c r="A18" s="38" t="e">
        <f t="shared" si="0"/>
        <v>#REF!</v>
      </c>
      <c r="B18" s="47"/>
      <c r="C18" s="39" t="e">
        <f>SUMIF(#REF!,'Clubes Jov'!B18,#REF!)</f>
        <v>#REF!</v>
      </c>
    </row>
    <row r="19" spans="1:3" hidden="1" x14ac:dyDescent="0.25">
      <c r="A19" s="38" t="e">
        <f t="shared" si="0"/>
        <v>#REF!</v>
      </c>
      <c r="B19" s="47"/>
      <c r="C19" s="39" t="e">
        <f>SUMIF(#REF!,'Clubes Jov'!B19,#REF!)</f>
        <v>#REF!</v>
      </c>
    </row>
    <row r="20" spans="1:3" hidden="1" x14ac:dyDescent="0.25">
      <c r="A20" s="38" t="e">
        <f t="shared" si="0"/>
        <v>#REF!</v>
      </c>
      <c r="B20" s="47"/>
      <c r="C20" s="39" t="e">
        <f>SUMIF(#REF!,'Clubes Jov'!B20,#REF!)</f>
        <v>#REF!</v>
      </c>
    </row>
    <row r="21" spans="1:3" ht="18" customHeight="1" x14ac:dyDescent="0.25">
      <c r="A21" s="38">
        <v>3</v>
      </c>
      <c r="B21" s="46" t="s">
        <v>55</v>
      </c>
      <c r="C21" s="39">
        <v>688</v>
      </c>
    </row>
    <row r="22" spans="1:3" ht="18" customHeight="1" x14ac:dyDescent="0.25">
      <c r="A22" s="38">
        <v>4</v>
      </c>
      <c r="B22" s="29" t="s">
        <v>105</v>
      </c>
      <c r="C22" s="39">
        <v>193</v>
      </c>
    </row>
    <row r="23" spans="1:3" ht="18" customHeight="1" thickBot="1" x14ac:dyDescent="0.3">
      <c r="A23" s="40">
        <v>4</v>
      </c>
      <c r="B23" s="48" t="s">
        <v>42</v>
      </c>
      <c r="C23" s="41">
        <v>193</v>
      </c>
    </row>
    <row r="24" spans="1:3" ht="18" customHeight="1" x14ac:dyDescent="0.25">
      <c r="A24" s="10"/>
    </row>
    <row r="25" spans="1:3" ht="18" customHeight="1" x14ac:dyDescent="0.25">
      <c r="A25" s="10"/>
    </row>
    <row r="26" spans="1:3" ht="18" customHeight="1" x14ac:dyDescent="0.25">
      <c r="A26" s="10"/>
    </row>
    <row r="27" spans="1:3" ht="18" customHeight="1" x14ac:dyDescent="0.25">
      <c r="A27" s="10"/>
    </row>
    <row r="28" spans="1:3" ht="18" customHeight="1" x14ac:dyDescent="0.25">
      <c r="A28" s="10"/>
    </row>
    <row r="29" spans="1:3" ht="18" customHeight="1" x14ac:dyDescent="0.25">
      <c r="A29" s="10"/>
    </row>
    <row r="30" spans="1:3" ht="18" customHeight="1" x14ac:dyDescent="0.25">
      <c r="A30" s="10"/>
    </row>
    <row r="31" spans="1:3" ht="18" customHeight="1" x14ac:dyDescent="0.25">
      <c r="A31" s="10"/>
    </row>
    <row r="32" spans="1:3" ht="18" customHeight="1" x14ac:dyDescent="0.25">
      <c r="A32" s="10"/>
    </row>
    <row r="33" spans="1:1" ht="18" customHeight="1" x14ac:dyDescent="0.25">
      <c r="A33" s="10"/>
    </row>
    <row r="34" spans="1:1" ht="18" customHeight="1" x14ac:dyDescent="0.25">
      <c r="A34" s="10"/>
    </row>
    <row r="35" spans="1:1" ht="18" customHeight="1" x14ac:dyDescent="0.25">
      <c r="A35" s="10"/>
    </row>
    <row r="36" spans="1:1" ht="18" customHeight="1" x14ac:dyDescent="0.25">
      <c r="A36" s="10"/>
    </row>
    <row r="37" spans="1:1" ht="18" customHeight="1" x14ac:dyDescent="0.25">
      <c r="A37" s="10"/>
    </row>
    <row r="38" spans="1:1" ht="18" customHeight="1" x14ac:dyDescent="0.25">
      <c r="A38" s="10"/>
    </row>
    <row r="39" spans="1:1" ht="18" customHeight="1" x14ac:dyDescent="0.25">
      <c r="A39" s="10"/>
    </row>
    <row r="40" spans="1:1" ht="18" customHeight="1" x14ac:dyDescent="0.25">
      <c r="A40" s="10"/>
    </row>
    <row r="41" spans="1:1" ht="18" customHeight="1" x14ac:dyDescent="0.25">
      <c r="A41" s="10"/>
    </row>
    <row r="42" spans="1:1" ht="18" customHeight="1" x14ac:dyDescent="0.25">
      <c r="A42" s="10"/>
    </row>
    <row r="43" spans="1:1" ht="18" customHeight="1" x14ac:dyDescent="0.25">
      <c r="A43" s="10"/>
    </row>
    <row r="44" spans="1:1" ht="18" customHeight="1" x14ac:dyDescent="0.25">
      <c r="A44" s="10"/>
    </row>
    <row r="45" spans="1:1" ht="18" customHeight="1" x14ac:dyDescent="0.25">
      <c r="A45" s="10"/>
    </row>
    <row r="46" spans="1:1" ht="18" customHeight="1" x14ac:dyDescent="0.25">
      <c r="A46" s="10"/>
    </row>
    <row r="47" spans="1:1" ht="18" customHeight="1" x14ac:dyDescent="0.25">
      <c r="A47" s="13"/>
    </row>
    <row r="48" spans="1:1" ht="18" customHeight="1" x14ac:dyDescent="0.25">
      <c r="A48" s="13"/>
    </row>
    <row r="49" spans="1:1" ht="18" customHeight="1" x14ac:dyDescent="0.25">
      <c r="A49" s="13"/>
    </row>
    <row r="50" spans="1:1" ht="18" customHeight="1" x14ac:dyDescent="0.25">
      <c r="A50" s="13"/>
    </row>
    <row r="51" spans="1:1" ht="18" customHeight="1" x14ac:dyDescent="0.25">
      <c r="A51" s="13"/>
    </row>
    <row r="52" spans="1:1" ht="18" customHeight="1" x14ac:dyDescent="0.25">
      <c r="A52" s="13"/>
    </row>
    <row r="53" spans="1:1" ht="18" customHeight="1" x14ac:dyDescent="0.25">
      <c r="A53" s="13"/>
    </row>
    <row r="54" spans="1:1" ht="18" customHeight="1" x14ac:dyDescent="0.25">
      <c r="A54" s="13"/>
    </row>
    <row r="55" spans="1:1" ht="18" customHeight="1" x14ac:dyDescent="0.25">
      <c r="A55" s="13"/>
    </row>
    <row r="56" spans="1:1" ht="18" customHeight="1" x14ac:dyDescent="0.25">
      <c r="A56" s="13"/>
    </row>
    <row r="57" spans="1:1" ht="18" customHeight="1" x14ac:dyDescent="0.25">
      <c r="A57" s="13"/>
    </row>
    <row r="58" spans="1:1" ht="18" customHeight="1" x14ac:dyDescent="0.25">
      <c r="A58" s="13"/>
    </row>
    <row r="59" spans="1:1" ht="18" customHeight="1" x14ac:dyDescent="0.25">
      <c r="A59" s="13"/>
    </row>
    <row r="60" spans="1:1" ht="18" customHeight="1" x14ac:dyDescent="0.25">
      <c r="A60" s="13"/>
    </row>
    <row r="61" spans="1:1" ht="18" customHeight="1" x14ac:dyDescent="0.25">
      <c r="A61" s="13"/>
    </row>
    <row r="62" spans="1:1" ht="18" customHeight="1" x14ac:dyDescent="0.25">
      <c r="A62" s="13"/>
    </row>
    <row r="63" spans="1:1" ht="18" customHeight="1" x14ac:dyDescent="0.25">
      <c r="A63" s="13"/>
    </row>
    <row r="64" spans="1:1" ht="18" customHeight="1" x14ac:dyDescent="0.25">
      <c r="A64" s="13"/>
    </row>
    <row r="65" spans="1:1" ht="18" customHeight="1" x14ac:dyDescent="0.25">
      <c r="A65" s="13"/>
    </row>
    <row r="66" spans="1:1" ht="18" customHeight="1" x14ac:dyDescent="0.25">
      <c r="A66" s="13"/>
    </row>
    <row r="67" spans="1:1" ht="18" customHeight="1" x14ac:dyDescent="0.25">
      <c r="A67" s="13"/>
    </row>
    <row r="68" spans="1:1" ht="18" customHeight="1" x14ac:dyDescent="0.25">
      <c r="A68" s="13"/>
    </row>
    <row r="69" spans="1:1" ht="18" customHeight="1" x14ac:dyDescent="0.25">
      <c r="A69" s="13"/>
    </row>
    <row r="70" spans="1:1" ht="18" customHeight="1" x14ac:dyDescent="0.25">
      <c r="A70" s="13"/>
    </row>
    <row r="71" spans="1:1" ht="18" customHeight="1" x14ac:dyDescent="0.25">
      <c r="A71" s="13"/>
    </row>
    <row r="72" spans="1:1" ht="18" customHeight="1" x14ac:dyDescent="0.25">
      <c r="A72" s="13"/>
    </row>
    <row r="73" spans="1:1" ht="18" customHeight="1" x14ac:dyDescent="0.25">
      <c r="A73" s="13"/>
    </row>
    <row r="74" spans="1:1" ht="18" customHeight="1" x14ac:dyDescent="0.25">
      <c r="A74" s="13"/>
    </row>
  </sheetData>
  <sortState ref="A6:H74">
    <sortCondition descending="1" ref="C3"/>
  </sortState>
  <mergeCells count="3">
    <mergeCell ref="A4:C4"/>
    <mergeCell ref="A1:H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20" zoomScaleNormal="100" zoomScaleSheetLayoutView="100" workbookViewId="0">
      <selection activeCell="G42" sqref="G42"/>
    </sheetView>
  </sheetViews>
  <sheetFormatPr defaultColWidth="9" defaultRowHeight="15" x14ac:dyDescent="0.25"/>
  <cols>
    <col min="1" max="1" width="7" style="18" bestFit="1" customWidth="1"/>
    <col min="2" max="2" width="11.140625" style="18" bestFit="1" customWidth="1"/>
    <col min="3" max="3" width="12.5703125" style="18" bestFit="1" customWidth="1"/>
    <col min="4" max="4" width="8.140625" style="18" bestFit="1" customWidth="1"/>
    <col min="5" max="5" width="26.28515625" style="18" bestFit="1" customWidth="1"/>
    <col min="6" max="6" width="11.5703125" style="18" bestFit="1" customWidth="1"/>
    <col min="7" max="7" width="44.140625" style="18" bestFit="1" customWidth="1"/>
    <col min="8" max="8" width="11.28515625" style="10" bestFit="1" customWidth="1"/>
    <col min="9" max="16384" width="9" style="18"/>
  </cols>
  <sheetData>
    <row r="1" spans="1:8" ht="15.75" x14ac:dyDescent="0.25">
      <c r="A1" s="80" t="s">
        <v>41</v>
      </c>
      <c r="B1" s="80"/>
      <c r="C1" s="80"/>
      <c r="D1" s="80"/>
      <c r="E1" s="80"/>
      <c r="F1" s="80"/>
      <c r="G1" s="80"/>
      <c r="H1" s="80"/>
    </row>
    <row r="2" spans="1:8" ht="15.75" x14ac:dyDescent="0.25">
      <c r="A2" s="80" t="s">
        <v>39</v>
      </c>
      <c r="B2" s="80"/>
      <c r="C2" s="80"/>
      <c r="D2" s="80"/>
      <c r="E2" s="80"/>
      <c r="F2" s="80"/>
      <c r="G2" s="80"/>
      <c r="H2" s="78"/>
    </row>
    <row r="3" spans="1:8" ht="15.75" x14ac:dyDescent="0.25">
      <c r="A3" s="25"/>
      <c r="B3" s="25"/>
      <c r="C3" s="25"/>
      <c r="D3" s="25"/>
      <c r="E3" s="25"/>
      <c r="F3" s="25"/>
      <c r="G3" s="25"/>
      <c r="H3" s="25"/>
    </row>
    <row r="4" spans="1:8" ht="15.75" x14ac:dyDescent="0.25">
      <c r="A4" s="20" t="s">
        <v>14</v>
      </c>
      <c r="B4" s="20" t="s">
        <v>5</v>
      </c>
      <c r="C4" s="20" t="s">
        <v>12</v>
      </c>
      <c r="D4" s="20" t="s">
        <v>0</v>
      </c>
      <c r="E4" s="20" t="s">
        <v>1</v>
      </c>
      <c r="F4" s="20" t="s">
        <v>10</v>
      </c>
      <c r="G4" s="20" t="s">
        <v>2</v>
      </c>
      <c r="H4" s="20" t="s">
        <v>11</v>
      </c>
    </row>
    <row r="5" spans="1:8" x14ac:dyDescent="0.25">
      <c r="A5" s="5">
        <v>1</v>
      </c>
      <c r="B5" s="5">
        <v>5534</v>
      </c>
      <c r="C5" s="5">
        <f>IFERROR((VLOOKUP(B5,INSCRITOS!A:B,2,FALSE)),"")</f>
        <v>0</v>
      </c>
      <c r="D5" s="6" t="str">
        <f>IFERROR((VLOOKUP(B5,INSCRITOS!A:C,3,FALSE))," ")</f>
        <v>JUV</v>
      </c>
      <c r="E5" s="7" t="str">
        <f>IFERROR((VLOOKUP(B5,INSCRITOS!A:D,4,FALSE))," ")</f>
        <v>Luis Marques</v>
      </c>
      <c r="F5" s="5" t="str">
        <f>IFERROR((VLOOKUP(B5,INSCRITOS!A:F,6,FALSE))," ")</f>
        <v>M</v>
      </c>
      <c r="G5" s="7" t="str">
        <f>IFERROR((VLOOKUP(B5,INSCRITOS!A:H,8,FALSE))," ")</f>
        <v>Amiciclo</v>
      </c>
      <c r="H5" s="5">
        <v>99</v>
      </c>
    </row>
    <row r="6" spans="1:8" x14ac:dyDescent="0.25">
      <c r="A6" s="5">
        <v>2</v>
      </c>
      <c r="B6" s="5">
        <v>126</v>
      </c>
      <c r="C6" s="5">
        <f>IFERROR((VLOOKUP(B6,INSCRITOS!A:B,2,FALSE)),"")</f>
        <v>0</v>
      </c>
      <c r="D6" s="6" t="str">
        <f>IFERROR((VLOOKUP(B6,INSCRITOS!A:C,3,FALSE))," ")</f>
        <v>INI</v>
      </c>
      <c r="E6" s="7" t="str">
        <f>IFERROR((VLOOKUP(B6,INSCRITOS!A:D,4,FALSE))," ")</f>
        <v>Henrique Jesus</v>
      </c>
      <c r="F6" s="5" t="str">
        <f>IFERROR((VLOOKUP(B6,INSCRITOS!A:F,6,FALSE))," ")</f>
        <v>M</v>
      </c>
      <c r="G6" s="7" t="str">
        <f>IFERROR((VLOOKUP(B6,INSCRITOS!A:H,8,FALSE))," ")</f>
        <v>Amiciclo</v>
      </c>
      <c r="H6" s="5">
        <v>94</v>
      </c>
    </row>
    <row r="7" spans="1:8" x14ac:dyDescent="0.25">
      <c r="A7" s="5">
        <v>3</v>
      </c>
      <c r="B7" s="5">
        <v>836</v>
      </c>
      <c r="C7" s="5">
        <f>IFERROR((VLOOKUP(B7,INSCRITOS!A:B,2,FALSE)),"")</f>
        <v>103904</v>
      </c>
      <c r="D7" s="6" t="str">
        <f>IFERROR((VLOOKUP(B7,INSCRITOS!A:C,3,FALSE))," ")</f>
        <v>BEN</v>
      </c>
      <c r="E7" s="7" t="str">
        <f>IFERROR((VLOOKUP(B7,INSCRITOS!A:D,4,FALSE))," ")</f>
        <v xml:space="preserve">Martim S. C. Rodrigues  </v>
      </c>
      <c r="F7" s="5" t="str">
        <f>IFERROR((VLOOKUP(B7,INSCRITOS!A:F,6,FALSE))," ")</f>
        <v>M</v>
      </c>
      <c r="G7" s="7" t="str">
        <f>IFERROR((VLOOKUP(B7,INSCRITOS!A:H,8,FALSE))," ")</f>
        <v>ASSOCIAÇÃO NAVAL AMORENSE</v>
      </c>
      <c r="H7" s="5">
        <v>100</v>
      </c>
    </row>
    <row r="8" spans="1:8" x14ac:dyDescent="0.25">
      <c r="A8" s="5">
        <v>6</v>
      </c>
      <c r="B8" s="5">
        <v>44</v>
      </c>
      <c r="C8" s="5">
        <f>IFERROR((VLOOKUP(B8,INSCRITOS!A:B,2,FALSE)),"")</f>
        <v>103162</v>
      </c>
      <c r="D8" s="6" t="str">
        <f>IFERROR((VLOOKUP(B8,INSCRITOS!A:C,3,FALSE))," ")</f>
        <v>JUV</v>
      </c>
      <c r="E8" s="7" t="str">
        <f>IFERROR((VLOOKUP(B8,INSCRITOS!A:D,4,FALSE))," ")</f>
        <v>João P.M. Alves</v>
      </c>
      <c r="F8" s="5" t="str">
        <f>IFERROR((VLOOKUP(B8,INSCRITOS!A:F,6,FALSE))," ")</f>
        <v>M</v>
      </c>
      <c r="G8" s="7" t="str">
        <f>IFERROR((VLOOKUP(B8,INSCRITOS!A:H,8,FALSE))," ")</f>
        <v>ASSOCIAÇÃO NAVAL AMORENSE</v>
      </c>
      <c r="H8" s="5">
        <v>100</v>
      </c>
    </row>
    <row r="9" spans="1:8" x14ac:dyDescent="0.25">
      <c r="A9" s="5">
        <v>7</v>
      </c>
      <c r="B9" s="5">
        <v>986</v>
      </c>
      <c r="C9" s="5">
        <f>IFERROR((VLOOKUP(B9,INSCRITOS!A:B,2,FALSE)),"")</f>
        <v>104073</v>
      </c>
      <c r="D9" s="6" t="str">
        <f>IFERROR((VLOOKUP(B9,INSCRITOS!A:C,3,FALSE))," ")</f>
        <v>JUV</v>
      </c>
      <c r="E9" s="7" t="str">
        <f>IFERROR((VLOOKUP(B9,INSCRITOS!A:D,4,FALSE))," ")</f>
        <v>Rita G.T.F. Pereira</v>
      </c>
      <c r="F9" s="5" t="str">
        <f>IFERROR((VLOOKUP(B9,INSCRITOS!A:F,6,FALSE))," ")</f>
        <v>F</v>
      </c>
      <c r="G9" s="7" t="str">
        <f>IFERROR((VLOOKUP(B9,INSCRITOS!A:H,8,FALSE))," ")</f>
        <v>ASSOCIAÇÃO NAVAL AMORENSE</v>
      </c>
      <c r="H9" s="5">
        <v>100</v>
      </c>
    </row>
    <row r="10" spans="1:8" x14ac:dyDescent="0.25">
      <c r="A10" s="5">
        <v>8</v>
      </c>
      <c r="B10" s="5">
        <v>46</v>
      </c>
      <c r="C10" s="5">
        <f>IFERROR((VLOOKUP(B10,INSCRITOS!A:B,2,FALSE)),"")</f>
        <v>103164</v>
      </c>
      <c r="D10" s="6" t="str">
        <f>IFERROR((VLOOKUP(B10,INSCRITOS!A:C,3,FALSE))," ")</f>
        <v>BEN</v>
      </c>
      <c r="E10" s="7" t="str">
        <f>IFERROR((VLOOKUP(B10,INSCRITOS!A:D,4,FALSE))," ")</f>
        <v>Denis R. Fragoso</v>
      </c>
      <c r="F10" s="5" t="str">
        <f>IFERROR((VLOOKUP(B10,INSCRITOS!A:F,6,FALSE))," ")</f>
        <v>M</v>
      </c>
      <c r="G10" s="7" t="str">
        <f>IFERROR((VLOOKUP(B10,INSCRITOS!A:H,8,FALSE))," ")</f>
        <v>ASSOCIAÇÃO NAVAL AMORENSE</v>
      </c>
      <c r="H10" s="5">
        <v>99</v>
      </c>
    </row>
    <row r="11" spans="1:8" x14ac:dyDescent="0.25">
      <c r="A11" s="5">
        <v>9</v>
      </c>
      <c r="B11" s="79">
        <v>992</v>
      </c>
      <c r="C11" s="5">
        <f>IFERROR((VLOOKUP(B11,INSCRITOS!A:B,2,FALSE)),"")</f>
        <v>102470</v>
      </c>
      <c r="D11" s="6" t="str">
        <f>IFERROR((VLOOKUP(B11,INSCRITOS!A:C,3,FALSE))," ")</f>
        <v>INF</v>
      </c>
      <c r="E11" s="7" t="str">
        <f>IFERROR((VLOOKUP(B11,INSCRITOS!A:D,4,FALSE))," ")</f>
        <v>David V. Aleixo</v>
      </c>
      <c r="F11" s="5" t="str">
        <f>IFERROR((VLOOKUP(B11,INSCRITOS!A:F,6,FALSE))," ")</f>
        <v>M</v>
      </c>
      <c r="G11" s="7" t="str">
        <f>IFERROR((VLOOKUP(B11,INSCRITOS!A:H,8,FALSE))," ")</f>
        <v>ASSOCIAÇÃO NAVAL AMORENSE</v>
      </c>
      <c r="H11" s="5">
        <v>98</v>
      </c>
    </row>
    <row r="12" spans="1:8" x14ac:dyDescent="0.25">
      <c r="A12" s="5">
        <v>10</v>
      </c>
      <c r="B12" s="5">
        <v>244</v>
      </c>
      <c r="C12" s="5">
        <f>IFERROR((VLOOKUP(B12,INSCRITOS!A:B,2,FALSE)),"")</f>
        <v>101311</v>
      </c>
      <c r="D12" s="6" t="str">
        <f>IFERROR((VLOOKUP(B12,INSCRITOS!A:C,3,FALSE))," ")</f>
        <v>INI</v>
      </c>
      <c r="E12" s="7" t="str">
        <f>IFERROR((VLOOKUP(B12,INSCRITOS!A:D,4,FALSE))," ")</f>
        <v>Francisco M.P.M. Jorge</v>
      </c>
      <c r="F12" s="5" t="str">
        <f>IFERROR((VLOOKUP(B12,INSCRITOS!A:F,6,FALSE))," ")</f>
        <v>M</v>
      </c>
      <c r="G12" s="7" t="str">
        <f>IFERROR((VLOOKUP(B12,INSCRITOS!A:H,8,FALSE))," ")</f>
        <v>ASSOCIAÇÃO NAVAL AMORENSE</v>
      </c>
      <c r="H12" s="5">
        <v>96</v>
      </c>
    </row>
    <row r="13" spans="1:8" x14ac:dyDescent="0.25">
      <c r="A13" s="5">
        <v>11</v>
      </c>
      <c r="B13" s="5">
        <v>991</v>
      </c>
      <c r="C13" s="5">
        <f>IFERROR((VLOOKUP(B13,INSCRITOS!A:B,2,FALSE)),"")</f>
        <v>102469</v>
      </c>
      <c r="D13" s="6" t="str">
        <f>IFERROR((VLOOKUP(B13,INSCRITOS!A:C,3,FALSE))," ")</f>
        <v>INF</v>
      </c>
      <c r="E13" s="7" t="str">
        <f>IFERROR((VLOOKUP(B13,INSCRITOS!A:D,4,FALSE))," ")</f>
        <v>Tomás S.Sousa</v>
      </c>
      <c r="F13" s="5" t="str">
        <f>IFERROR((VLOOKUP(B13,INSCRITOS!A:F,6,FALSE))," ")</f>
        <v>M</v>
      </c>
      <c r="G13" s="7" t="str">
        <f>IFERROR((VLOOKUP(B13,INSCRITOS!A:H,8,FALSE))," ")</f>
        <v>ASSOCIAÇÃO NAVAL AMORENSE</v>
      </c>
      <c r="H13" s="5">
        <v>95</v>
      </c>
    </row>
    <row r="14" spans="1:8" x14ac:dyDescent="0.25">
      <c r="A14" s="5">
        <v>1</v>
      </c>
      <c r="B14" s="5">
        <v>5503</v>
      </c>
      <c r="C14" s="5">
        <f>IFERROR((VLOOKUP(B14,INSCRITOS!A:B,2,FALSE)),"")</f>
        <v>105185</v>
      </c>
      <c r="D14" s="6" t="str">
        <f>IFERROR((VLOOKUP(B14,INSCRITOS!A:C,3,FALSE))," ")</f>
        <v>INI</v>
      </c>
      <c r="E14" s="7" t="str">
        <f>IFERROR((VLOOKUP(B14,INSCRITOS!A:D,4,FALSE))," ")</f>
        <v>Miguel Abreu</v>
      </c>
      <c r="F14" s="5" t="str">
        <f>IFERROR((VLOOKUP(B14,INSCRITOS!A:F,6,FALSE))," ")</f>
        <v>M</v>
      </c>
      <c r="G14" s="7" t="str">
        <f>IFERROR((VLOOKUP(B14,INSCRITOS!A:H,8,FALSE))," ")</f>
        <v>CNAlvito</v>
      </c>
      <c r="H14" s="5">
        <v>97</v>
      </c>
    </row>
    <row r="15" spans="1:8" x14ac:dyDescent="0.25">
      <c r="A15" s="5">
        <v>2</v>
      </c>
      <c r="B15" s="5">
        <v>5507</v>
      </c>
      <c r="C15" s="5">
        <f>IFERROR((VLOOKUP(B15,INSCRITOS!A:B,2,FALSE)),"")</f>
        <v>105184</v>
      </c>
      <c r="D15" s="6" t="str">
        <f>IFERROR((VLOOKUP(B15,INSCRITOS!A:C,3,FALSE))," ")</f>
        <v>JUV</v>
      </c>
      <c r="E15" s="7" t="str">
        <f>IFERROR((VLOOKUP(B15,INSCRITOS!A:D,4,FALSE))," ")</f>
        <v>Rafael Torres</v>
      </c>
      <c r="F15" s="5" t="str">
        <f>IFERROR((VLOOKUP(B15,INSCRITOS!A:F,6,FALSE))," ")</f>
        <v>M</v>
      </c>
      <c r="G15" s="7" t="str">
        <f>IFERROR((VLOOKUP(B15,INSCRITOS!A:H,8,FALSE))," ")</f>
        <v>CNAlvito</v>
      </c>
      <c r="H15" s="5">
        <v>96</v>
      </c>
    </row>
    <row r="16" spans="1:8" x14ac:dyDescent="0.25">
      <c r="A16" s="5">
        <v>1</v>
      </c>
      <c r="B16" s="5">
        <v>614</v>
      </c>
      <c r="C16" s="5">
        <f>IFERROR((VLOOKUP(B16,INSCRITOS!A:B,2,FALSE)),"")</f>
        <v>105123</v>
      </c>
      <c r="D16" s="6" t="str">
        <f>IFERROR((VLOOKUP(B16,INSCRITOS!A:C,3,FALSE))," ")</f>
        <v>BEN</v>
      </c>
      <c r="E16" s="7" t="str">
        <f>IFERROR((VLOOKUP(B16,INSCRITOS!A:D,4,FALSE))," ")</f>
        <v>Margarida Magro</v>
      </c>
      <c r="F16" s="5" t="str">
        <f>IFERROR((VLOOKUP(B16,INSCRITOS!A:F,6,FALSE))," ")</f>
        <v>F</v>
      </c>
      <c r="G16" s="7" t="str">
        <f>IFERROR((VLOOKUP(B16,INSCRITOS!A:H,8,FALSE))," ")</f>
        <v>Escola Triatlo Évora</v>
      </c>
      <c r="H16" s="5">
        <v>100</v>
      </c>
    </row>
    <row r="17" spans="1:8" x14ac:dyDescent="0.25">
      <c r="A17" s="5">
        <v>2</v>
      </c>
      <c r="B17" s="5">
        <v>688</v>
      </c>
      <c r="C17" s="5">
        <f>IFERROR((VLOOKUP(B17,INSCRITOS!A:B,2,FALSE)),"")</f>
        <v>105154</v>
      </c>
      <c r="D17" s="6" t="str">
        <f>IFERROR((VLOOKUP(B17,INSCRITOS!A:C,3,FALSE))," ")</f>
        <v>INF</v>
      </c>
      <c r="E17" s="7" t="str">
        <f>IFERROR((VLOOKUP(B17,INSCRITOS!A:D,4,FALSE))," ")</f>
        <v>Francisco Croca</v>
      </c>
      <c r="F17" s="5" t="str">
        <f>IFERROR((VLOOKUP(B17,INSCRITOS!A:F,6,FALSE))," ")</f>
        <v>M</v>
      </c>
      <c r="G17" s="7" t="str">
        <f>IFERROR((VLOOKUP(B17,INSCRITOS!A:H,8,FALSE))," ")</f>
        <v>Escola Triatlo Évora</v>
      </c>
      <c r="H17" s="5">
        <v>100</v>
      </c>
    </row>
    <row r="18" spans="1:8" x14ac:dyDescent="0.25">
      <c r="A18" s="5">
        <v>3</v>
      </c>
      <c r="B18" s="5">
        <v>210</v>
      </c>
      <c r="C18" s="5">
        <f>IFERROR((VLOOKUP(B18,INSCRITOS!A:B,2,FALSE)),"")</f>
        <v>104185</v>
      </c>
      <c r="D18" s="6" t="str">
        <f>IFERROR((VLOOKUP(B18,INSCRITOS!A:C,3,FALSE))," ")</f>
        <v>INI</v>
      </c>
      <c r="E18" s="7" t="str">
        <f>IFERROR((VLOOKUP(B18,INSCRITOS!A:D,4,FALSE))," ")</f>
        <v>Francisco Magro</v>
      </c>
      <c r="F18" s="5" t="str">
        <f>IFERROR((VLOOKUP(B18,INSCRITOS!A:F,6,FALSE))," ")</f>
        <v>M</v>
      </c>
      <c r="G18" s="7" t="str">
        <f>IFERROR((VLOOKUP(B18,INSCRITOS!A:H,8,FALSE))," ")</f>
        <v>Escola Triatlo Évora</v>
      </c>
      <c r="H18" s="5">
        <v>100</v>
      </c>
    </row>
    <row r="19" spans="1:8" x14ac:dyDescent="0.25">
      <c r="A19" s="5">
        <v>5</v>
      </c>
      <c r="B19" s="5">
        <v>671</v>
      </c>
      <c r="C19" s="5">
        <f>IFERROR((VLOOKUP(B19,INSCRITOS!A:B,2,FALSE)),"")</f>
        <v>105150</v>
      </c>
      <c r="D19" s="6" t="str">
        <f>IFERROR((VLOOKUP(B19,INSCRITOS!A:C,3,FALSE))," ")</f>
        <v>INI</v>
      </c>
      <c r="E19" s="7" t="str">
        <f>IFERROR((VLOOKUP(B19,INSCRITOS!A:D,4,FALSE))," ")</f>
        <v>Leonor Riscado</v>
      </c>
      <c r="F19" s="5" t="str">
        <f>IFERROR((VLOOKUP(B19,INSCRITOS!A:F,6,FALSE))," ")</f>
        <v>F</v>
      </c>
      <c r="G19" s="7" t="str">
        <f>IFERROR((VLOOKUP(B19,INSCRITOS!A:H,8,FALSE))," ")</f>
        <v>Escola Triatlo Évora</v>
      </c>
      <c r="H19" s="5">
        <v>100</v>
      </c>
    </row>
    <row r="20" spans="1:8" x14ac:dyDescent="0.25">
      <c r="A20" s="5">
        <v>6</v>
      </c>
      <c r="B20" s="5">
        <v>712</v>
      </c>
      <c r="C20" s="5">
        <f>IFERROR((VLOOKUP(B20,INSCRITOS!A:B,2,FALSE)),"")</f>
        <v>105134</v>
      </c>
      <c r="D20" s="6" t="str">
        <f>IFERROR((VLOOKUP(B20,INSCRITOS!A:C,3,FALSE))," ")</f>
        <v>BEN</v>
      </c>
      <c r="E20" s="7" t="str">
        <f>IFERROR((VLOOKUP(B20,INSCRITOS!A:D,4,FALSE))," ")</f>
        <v>Ângela Pardinho</v>
      </c>
      <c r="F20" s="5" t="str">
        <f>IFERROR((VLOOKUP(B20,INSCRITOS!A:F,6,FALSE))," ")</f>
        <v>F</v>
      </c>
      <c r="G20" s="7" t="str">
        <f>IFERROR((VLOOKUP(B20,INSCRITOS!A:H,8,FALSE))," ")</f>
        <v>Escola Triatlo Évora</v>
      </c>
      <c r="H20" s="5">
        <v>99</v>
      </c>
    </row>
    <row r="21" spans="1:8" x14ac:dyDescent="0.25">
      <c r="A21" s="5">
        <v>7</v>
      </c>
      <c r="B21" s="5">
        <v>984</v>
      </c>
      <c r="C21" s="5">
        <f>IFERROR((VLOOKUP(B21,INSCRITOS!A:B,2,FALSE)),"")</f>
        <v>102410</v>
      </c>
      <c r="D21" s="6" t="str">
        <f>IFERROR((VLOOKUP(B21,INSCRITOS!A:C,3,FALSE))," ")</f>
        <v>INF</v>
      </c>
      <c r="E21" s="7" t="str">
        <f>IFERROR((VLOOKUP(B21,INSCRITOS!A:D,4,FALSE))," ")</f>
        <v>Dinis Figueiredo</v>
      </c>
      <c r="F21" s="5" t="str">
        <f>IFERROR((VLOOKUP(B21,INSCRITOS!A:F,6,FALSE))," ")</f>
        <v>M</v>
      </c>
      <c r="G21" s="7" t="str">
        <f>IFERROR((VLOOKUP(B21,INSCRITOS!A:H,8,FALSE))," ")</f>
        <v>Escola Triatlo Évora</v>
      </c>
      <c r="H21" s="5">
        <v>99</v>
      </c>
    </row>
    <row r="22" spans="1:8" x14ac:dyDescent="0.25">
      <c r="A22" s="5">
        <v>8</v>
      </c>
      <c r="B22" s="5">
        <v>5530</v>
      </c>
      <c r="C22" s="5">
        <f>IFERROR((VLOOKUP(B22,INSCRITOS!A:B,2,FALSE)),"")</f>
        <v>103201</v>
      </c>
      <c r="D22" s="6" t="str">
        <f>IFERROR((VLOOKUP(B22,INSCRITOS!A:C,3,FALSE))," ")</f>
        <v>INI</v>
      </c>
      <c r="E22" s="7" t="str">
        <f>IFERROR((VLOOKUP(B22,INSCRITOS!A:D,4,FALSE))," ")</f>
        <v>Diogo Marques</v>
      </c>
      <c r="F22" s="5" t="str">
        <f>IFERROR((VLOOKUP(B22,INSCRITOS!A:F,6,FALSE))," ")</f>
        <v>M</v>
      </c>
      <c r="G22" s="7" t="str">
        <f>IFERROR((VLOOKUP(B22,INSCRITOS!A:H,8,FALSE))," ")</f>
        <v>Escola Triatlo Évora</v>
      </c>
      <c r="H22" s="5">
        <v>99</v>
      </c>
    </row>
    <row r="23" spans="1:8" x14ac:dyDescent="0.25">
      <c r="A23" s="5">
        <v>10</v>
      </c>
      <c r="B23" s="5">
        <v>201</v>
      </c>
      <c r="C23" s="5">
        <f>IFERROR((VLOOKUP(B23,INSCRITOS!A:B,2,FALSE)),"")</f>
        <v>104184</v>
      </c>
      <c r="D23" s="16" t="str">
        <f>IFERROR((VLOOKUP(B23,INSCRITOS!A:C,3,FALSE))," ")</f>
        <v>BEN</v>
      </c>
      <c r="E23" s="7" t="str">
        <f>IFERROR((VLOOKUP(B23,INSCRITOS!A:D,4,FALSE))," ")</f>
        <v>Luis Filipe Pereira</v>
      </c>
      <c r="F23" s="5" t="str">
        <f>IFERROR((VLOOKUP(B23,INSCRITOS!A:F,6,FALSE))," ")</f>
        <v>M</v>
      </c>
      <c r="G23" s="7" t="str">
        <f>IFERROR((VLOOKUP(B23,INSCRITOS!A:H,8,FALSE))," ")</f>
        <v>Escola Triatlo Évora</v>
      </c>
      <c r="H23" s="5">
        <v>98</v>
      </c>
    </row>
    <row r="24" spans="1:8" x14ac:dyDescent="0.25">
      <c r="A24" s="5">
        <v>1</v>
      </c>
      <c r="B24" s="5">
        <v>678</v>
      </c>
      <c r="C24" s="5">
        <f>IFERROR((VLOOKUP(B24,INSCRITOS!A:B,2,FALSE)),"")</f>
        <v>103704</v>
      </c>
      <c r="D24" s="6" t="str">
        <f>IFERROR((VLOOKUP(B24,INSCRITOS!A:C,3,FALSE))," ")</f>
        <v>INI</v>
      </c>
      <c r="E24" s="7" t="str">
        <f>IFERROR((VLOOKUP(B24,INSCRITOS!A:D,4,FALSE))," ")</f>
        <v>João Padeiro</v>
      </c>
      <c r="F24" s="5" t="str">
        <f>IFERROR((VLOOKUP(B24,INSCRITOS!A:F,6,FALSE))," ")</f>
        <v>M</v>
      </c>
      <c r="G24" s="7" t="str">
        <f>IFERROR((VLOOKUP(B24,INSCRITOS!A:H,8,FALSE))," ")</f>
        <v>Escola Triatlo Évora</v>
      </c>
      <c r="H24" s="5">
        <v>98</v>
      </c>
    </row>
    <row r="25" spans="1:8" x14ac:dyDescent="0.25">
      <c r="A25" s="5">
        <v>2</v>
      </c>
      <c r="B25" s="5">
        <v>15</v>
      </c>
      <c r="C25" s="5">
        <f>IFERROR((VLOOKUP(B25,INSCRITOS!A:B,2,FALSE)),"")</f>
        <v>101659</v>
      </c>
      <c r="D25" s="6" t="str">
        <f>IFERROR((VLOOKUP(B25,INSCRITOS!A:C,3,FALSE))," ")</f>
        <v>JUV</v>
      </c>
      <c r="E25" s="7" t="str">
        <f>IFERROR((VLOOKUP(B25,INSCRITOS!A:D,4,FALSE))," ")</f>
        <v>Diogo Nepomuceno</v>
      </c>
      <c r="F25" s="5" t="str">
        <f>IFERROR((VLOOKUP(B25,INSCRITOS!A:F,6,FALSE))," ")</f>
        <v>M</v>
      </c>
      <c r="G25" s="7" t="str">
        <f>IFERROR((VLOOKUP(B25,INSCRITOS!A:H,8,FALSE))," ")</f>
        <v>Escola Triatlo Évora</v>
      </c>
      <c r="H25" s="5">
        <v>98</v>
      </c>
    </row>
    <row r="26" spans="1:8" x14ac:dyDescent="0.25">
      <c r="A26" s="5">
        <v>3</v>
      </c>
      <c r="B26" s="5">
        <v>650</v>
      </c>
      <c r="C26" s="5">
        <f>IFERROR((VLOOKUP(B26,INSCRITOS!A:B,2,FALSE)),"")</f>
        <v>105148</v>
      </c>
      <c r="D26" s="6" t="str">
        <f>IFERROR((VLOOKUP(B26,INSCRITOS!A:C,3,FALSE))," ")</f>
        <v>BEN</v>
      </c>
      <c r="E26" s="7" t="str">
        <f>IFERROR((VLOOKUP(B26,INSCRITOS!A:D,4,FALSE))," ")</f>
        <v>António Grou</v>
      </c>
      <c r="F26" s="5" t="str">
        <f>IFERROR((VLOOKUP(B26,INSCRITOS!A:F,6,FALSE))," ")</f>
        <v>M</v>
      </c>
      <c r="G26" s="7" t="str">
        <f>IFERROR((VLOOKUP(B26,INSCRITOS!A:H,8,FALSE))," ")</f>
        <v>Escola Triatlo Évora</v>
      </c>
      <c r="H26" s="5">
        <v>97</v>
      </c>
    </row>
    <row r="27" spans="1:8" x14ac:dyDescent="0.25">
      <c r="A27" s="5">
        <v>4</v>
      </c>
      <c r="B27" s="5">
        <v>747</v>
      </c>
      <c r="C27" s="5">
        <f>IFERROR((VLOOKUP(B27,INSCRITOS!A:B,2,FALSE)),"")</f>
        <v>102409</v>
      </c>
      <c r="D27" s="6" t="str">
        <f>IFERROR((VLOOKUP(B27,INSCRITOS!A:C,3,FALSE))," ")</f>
        <v>INI</v>
      </c>
      <c r="E27" s="7" t="str">
        <f>IFERROR((VLOOKUP(B27,INSCRITOS!A:D,4,FALSE))," ")</f>
        <v>André Nepomuceno</v>
      </c>
      <c r="F27" s="5" t="str">
        <f>IFERROR((VLOOKUP(B27,INSCRITOS!A:F,6,FALSE))," ")</f>
        <v>M</v>
      </c>
      <c r="G27" s="7" t="str">
        <f>IFERROR((VLOOKUP(B27,INSCRITOS!A:H,8,FALSE))," ")</f>
        <v>Escola Triatlo Évora</v>
      </c>
      <c r="H27" s="5">
        <v>97</v>
      </c>
    </row>
    <row r="28" spans="1:8" x14ac:dyDescent="0.25">
      <c r="A28" s="5">
        <v>5</v>
      </c>
      <c r="B28" s="5">
        <v>685</v>
      </c>
      <c r="C28" s="5">
        <f>IFERROR((VLOOKUP(B28,INSCRITOS!A:B,2,FALSE)),"")</f>
        <v>105153</v>
      </c>
      <c r="D28" s="6" t="str">
        <f>IFERROR((VLOOKUP(B28,INSCRITOS!A:C,3,FALSE))," ")</f>
        <v>JUV</v>
      </c>
      <c r="E28" s="7" t="str">
        <f>IFERROR((VLOOKUP(B28,INSCRITOS!A:D,4,FALSE))," ")</f>
        <v>Gonçalo Raposo</v>
      </c>
      <c r="F28" s="5" t="str">
        <f>IFERROR((VLOOKUP(B28,INSCRITOS!A:F,6,FALSE))," ")</f>
        <v>M</v>
      </c>
      <c r="G28" s="7" t="str">
        <f>IFERROR((VLOOKUP(B28,INSCRITOS!A:H,8,FALSE))," ")</f>
        <v>Escola Triatlo Évora</v>
      </c>
      <c r="H28" s="5">
        <v>97</v>
      </c>
    </row>
    <row r="29" spans="1:8" x14ac:dyDescent="0.25">
      <c r="A29" s="5">
        <v>6</v>
      </c>
      <c r="B29" s="5">
        <v>152</v>
      </c>
      <c r="C29" s="5">
        <f>IFERROR((VLOOKUP(B29,INSCRITOS!A:B,2,FALSE)),"")</f>
        <v>104889</v>
      </c>
      <c r="D29" s="6" t="str">
        <f>IFERROR((VLOOKUP(B29,INSCRITOS!A:C,3,FALSE))," ")</f>
        <v>BEN</v>
      </c>
      <c r="E29" s="7" t="str">
        <f>IFERROR((VLOOKUP(B29,INSCRITOS!A:D,4,FALSE))," ")</f>
        <v>Vasco Matias</v>
      </c>
      <c r="F29" s="5" t="str">
        <f>IFERROR((VLOOKUP(B29,INSCRITOS!A:F,6,FALSE))," ")</f>
        <v>M</v>
      </c>
      <c r="G29" s="7" t="str">
        <f>IFERROR((VLOOKUP(B29,INSCRITOS!A:H,8,FALSE))," ")</f>
        <v>Escola Triatlo Évora</v>
      </c>
      <c r="H29" s="5">
        <v>96</v>
      </c>
    </row>
    <row r="30" spans="1:8" x14ac:dyDescent="0.25">
      <c r="A30" s="5">
        <v>7</v>
      </c>
      <c r="B30" s="5">
        <v>681</v>
      </c>
      <c r="C30" s="5">
        <f>IFERROR((VLOOKUP(B30,INSCRITOS!A:B,2,FALSE)),"")</f>
        <v>105151</v>
      </c>
      <c r="D30" s="6" t="str">
        <f>IFERROR((VLOOKUP(B30,INSCRITOS!A:C,3,FALSE))," ")</f>
        <v>BEN</v>
      </c>
      <c r="E30" s="7" t="str">
        <f>IFERROR((VLOOKUP(B30,INSCRITOS!A:D,4,FALSE))," ")</f>
        <v>Afonso Machita</v>
      </c>
      <c r="F30" s="5" t="str">
        <f>IFERROR((VLOOKUP(B30,INSCRITOS!A:F,6,FALSE))," ")</f>
        <v>M</v>
      </c>
      <c r="G30" s="7" t="str">
        <f>IFERROR((VLOOKUP(B30,INSCRITOS!A:H,8,FALSE))," ")</f>
        <v>Escola Triatlo Évora</v>
      </c>
      <c r="H30" s="5">
        <v>95</v>
      </c>
    </row>
    <row r="31" spans="1:8" x14ac:dyDescent="0.25">
      <c r="A31" s="5">
        <v>8</v>
      </c>
      <c r="B31" s="5">
        <v>85</v>
      </c>
      <c r="C31" s="5">
        <f>IFERROR((VLOOKUP(B31,INSCRITOS!A:B,2,FALSE)),"")</f>
        <v>103226</v>
      </c>
      <c r="D31" s="6" t="str">
        <f>IFERROR((VLOOKUP(B31,INSCRITOS!A:C,3,FALSE))," ")</f>
        <v>INI</v>
      </c>
      <c r="E31" s="7" t="str">
        <f>IFERROR((VLOOKUP(B31,INSCRITOS!A:D,4,FALSE))," ")</f>
        <v>Guilherme Alves</v>
      </c>
      <c r="F31" s="5" t="str">
        <f>IFERROR((VLOOKUP(B31,INSCRITOS!A:F,6,FALSE))," ")</f>
        <v>M</v>
      </c>
      <c r="G31" s="7" t="str">
        <f>IFERROR((VLOOKUP(B31,INSCRITOS!A:H,8,FALSE))," ")</f>
        <v>Escola Triatlo Évora</v>
      </c>
      <c r="H31" s="5">
        <v>95</v>
      </c>
    </row>
    <row r="32" spans="1:8" x14ac:dyDescent="0.25">
      <c r="A32" s="5">
        <v>1</v>
      </c>
      <c r="B32" s="8">
        <v>690</v>
      </c>
      <c r="C32" s="5">
        <f>IFERROR((VLOOKUP(B32,INSCRITOS!A:B,2,FALSE)),"")</f>
        <v>105155</v>
      </c>
      <c r="D32" s="6" t="str">
        <f>IFERROR((VLOOKUP(B32,INSCRITOS!A:C,3,FALSE))," ")</f>
        <v>BEN</v>
      </c>
      <c r="E32" s="7" t="str">
        <f>IFERROR((VLOOKUP(B32,INSCRITOS!A:D,4,FALSE))," ")</f>
        <v>Vasco Almeida</v>
      </c>
      <c r="F32" s="5" t="str">
        <f>IFERROR((VLOOKUP(B32,INSCRITOS!A:F,6,FALSE))," ")</f>
        <v>M</v>
      </c>
      <c r="G32" s="7" t="str">
        <f>IFERROR((VLOOKUP(B32,INSCRITOS!A:H,8,FALSE))," ")</f>
        <v>Escola Triatlo Évora</v>
      </c>
      <c r="H32" s="5">
        <v>94</v>
      </c>
    </row>
    <row r="33" spans="1:8" x14ac:dyDescent="0.25">
      <c r="A33" s="5">
        <v>2</v>
      </c>
      <c r="B33" s="5">
        <v>64</v>
      </c>
      <c r="C33" s="5">
        <f>IFERROR((VLOOKUP(B33,INSCRITOS!A:B,2,FALSE)),"")</f>
        <v>103202</v>
      </c>
      <c r="D33" s="6" t="str">
        <f>IFERROR((VLOOKUP(B33,INSCRITOS!A:C,3,FALSE))," ")</f>
        <v>INF</v>
      </c>
      <c r="E33" s="7" t="str">
        <f>IFERROR((VLOOKUP(B33,INSCRITOS!A:D,4,FALSE))," ")</f>
        <v>Guilherme Marques</v>
      </c>
      <c r="F33" s="5" t="str">
        <f>IFERROR((VLOOKUP(B33,INSCRITOS!A:F,6,FALSE))," ")</f>
        <v>M</v>
      </c>
      <c r="G33" s="7" t="str">
        <f>IFERROR((VLOOKUP(B33,INSCRITOS!A:H,8,FALSE))," ")</f>
        <v>Escola Triatlo Évora</v>
      </c>
      <c r="H33" s="5">
        <v>94</v>
      </c>
    </row>
    <row r="34" spans="1:8" x14ac:dyDescent="0.25">
      <c r="A34" s="5">
        <v>1</v>
      </c>
      <c r="B34" s="5">
        <v>613</v>
      </c>
      <c r="C34" s="5">
        <f>IFERROR((VLOOKUP(B34,INSCRITOS!A:B,2,FALSE)),"")</f>
        <v>105122</v>
      </c>
      <c r="D34" s="6" t="str">
        <f>IFERROR((VLOOKUP(B34,INSCRITOS!A:C,3,FALSE))," ")</f>
        <v>BEN</v>
      </c>
      <c r="E34" s="7" t="str">
        <f>IFERROR((VLOOKUP(B34,INSCRITOS!A:D,4,FALSE))," ")</f>
        <v>Miguel Revytskyy</v>
      </c>
      <c r="F34" s="5" t="str">
        <f>IFERROR((VLOOKUP(B34,INSCRITOS!A:F,6,FALSE))," ")</f>
        <v>M</v>
      </c>
      <c r="G34" s="7" t="str">
        <f>IFERROR((VLOOKUP(B34,INSCRITOS!A:H,8,FALSE))," ")</f>
        <v>Escola Triatlo Évora</v>
      </c>
      <c r="H34" s="5">
        <v>93</v>
      </c>
    </row>
    <row r="35" spans="1:8" x14ac:dyDescent="0.25">
      <c r="A35" s="5">
        <v>2</v>
      </c>
      <c r="B35" s="5">
        <v>502</v>
      </c>
      <c r="C35" s="5">
        <f>IFERROR((VLOOKUP(B35,INSCRITOS!A:B,2,FALSE)),"")</f>
        <v>103872</v>
      </c>
      <c r="D35" s="6" t="str">
        <f>IFERROR((VLOOKUP(B35,INSCRITOS!A:C,3,FALSE))," ")</f>
        <v>INI</v>
      </c>
      <c r="E35" s="7" t="str">
        <f>IFERROR((VLOOKUP(B35,INSCRITOS!A:D,4,FALSE))," ")</f>
        <v>Laura Pinto Bolim</v>
      </c>
      <c r="F35" s="5" t="str">
        <f>IFERROR((VLOOKUP(B35,INSCRITOS!A:F,6,FALSE))," ")</f>
        <v>F</v>
      </c>
      <c r="G35" s="7" t="str">
        <f>IFERROR((VLOOKUP(B35,INSCRITOS!A:H,8,FALSE))," ")</f>
        <v>REPSOL TRIATLO</v>
      </c>
      <c r="H35" s="5">
        <v>99</v>
      </c>
    </row>
    <row r="36" spans="1:8" x14ac:dyDescent="0.25">
      <c r="A36" s="5">
        <v>3</v>
      </c>
      <c r="B36" s="5">
        <v>696</v>
      </c>
      <c r="C36" s="5">
        <f>IFERROR((VLOOKUP(B36,INSCRITOS!A:B,2,FALSE)),"")</f>
        <v>103877</v>
      </c>
      <c r="D36" s="6" t="str">
        <f>IFERROR((VLOOKUP(B36,INSCRITOS!A:C,3,FALSE))," ")</f>
        <v>INF</v>
      </c>
      <c r="E36" s="7" t="str">
        <f>IFERROR((VLOOKUP(B36,INSCRITOS!A:D,4,FALSE))," ")</f>
        <v>Eva Ferreira</v>
      </c>
      <c r="F36" s="5" t="str">
        <f>IFERROR((VLOOKUP(B36,INSCRITOS!A:F,6,FALSE))," ")</f>
        <v>F</v>
      </c>
      <c r="G36" s="7" t="str">
        <f>IFERROR((VLOOKUP(B36,INSCRITOS!A:H,8,FALSE))," ")</f>
        <v>REPSOL TRIATLO</v>
      </c>
      <c r="H36" s="5">
        <v>100</v>
      </c>
    </row>
    <row r="37" spans="1:8" x14ac:dyDescent="0.25">
      <c r="A37" s="5">
        <v>4</v>
      </c>
      <c r="B37" s="5">
        <v>555</v>
      </c>
      <c r="C37" s="5">
        <f>IFERROR((VLOOKUP(B37,INSCRITOS!A:B,2,FALSE)),"")</f>
        <v>104489</v>
      </c>
      <c r="D37" s="6" t="str">
        <f>IFERROR((VLOOKUP(B37,INSCRITOS!A:C,3,FALSE))," ")</f>
        <v>JUV</v>
      </c>
      <c r="E37" s="7" t="str">
        <f>IFERROR((VLOOKUP(B37,INSCRITOS!A:D,4,FALSE))," ")</f>
        <v>Pedro Matias</v>
      </c>
      <c r="F37" s="5" t="str">
        <f>IFERROR((VLOOKUP(B37,INSCRITOS!A:F,6,FALSE))," ")</f>
        <v>M</v>
      </c>
      <c r="G37" s="7" t="str">
        <f>IFERROR((VLOOKUP(B37,INSCRITOS!A:H,8,FALSE))," ")</f>
        <v>REPSOL TRIATLO</v>
      </c>
      <c r="H37" s="5">
        <v>95</v>
      </c>
    </row>
    <row r="38" spans="1:8" x14ac:dyDescent="0.25">
      <c r="A38" s="5">
        <v>5</v>
      </c>
      <c r="B38" s="5">
        <v>538</v>
      </c>
      <c r="C38" s="5">
        <f>IFERROR((VLOOKUP(B38,INSCRITOS!A:B,2,FALSE)),"")</f>
        <v>105109</v>
      </c>
      <c r="D38" s="6" t="str">
        <f>IFERROR((VLOOKUP(B38,INSCRITOS!A:C,3,FALSE))," ")</f>
        <v>JUV</v>
      </c>
      <c r="E38" s="7" t="str">
        <f>IFERROR((VLOOKUP(B38,INSCRITOS!A:D,4,FALSE))," ")</f>
        <v>Lourenço Ramos</v>
      </c>
      <c r="F38" s="5" t="str">
        <f>IFERROR((VLOOKUP(B38,INSCRITOS!A:F,6,FALSE))," ")</f>
        <v>M</v>
      </c>
      <c r="G38" s="7" t="str">
        <f>IFERROR((VLOOKUP(B38,INSCRITOS!A:H,8,FALSE))," ")</f>
        <v>REPSOL TRIATLO</v>
      </c>
      <c r="H38" s="5">
        <v>94</v>
      </c>
    </row>
    <row r="39" spans="1:8" x14ac:dyDescent="0.25">
      <c r="A39" s="5">
        <v>6</v>
      </c>
      <c r="B39" s="5">
        <v>167</v>
      </c>
      <c r="C39" s="5">
        <f>IFERROR((VLOOKUP(B39,INSCRITOS!A:B,2,FALSE)),"")</f>
        <v>103871</v>
      </c>
      <c r="D39" s="6"/>
      <c r="E39" s="7" t="str">
        <f>IFERROR((VLOOKUP(B39,INSCRITOS!A:D,4,FALSE))," ")</f>
        <v>Martim Maquinista</v>
      </c>
      <c r="F39" s="5" t="str">
        <f>IFERROR((VLOOKUP(B39,INSCRITOS!A:F,6,FALSE))," ")</f>
        <v>M</v>
      </c>
      <c r="G39" s="7" t="str">
        <f>IFERROR((VLOOKUP(B39,INSCRITOS!A:H,8,FALSE))," ")</f>
        <v>REPSOL TRIATLO</v>
      </c>
      <c r="H39" s="5">
        <v>93</v>
      </c>
    </row>
    <row r="40" spans="1:8" x14ac:dyDescent="0.25">
      <c r="A40" s="5">
        <v>8</v>
      </c>
      <c r="B40" s="5">
        <v>457</v>
      </c>
      <c r="C40" s="5">
        <f>IFERROR((VLOOKUP(B40,INSCRITOS!A:B,2,FALSE)),"")</f>
        <v>104342</v>
      </c>
      <c r="D40" s="6" t="str">
        <f>IFERROR((VLOOKUP(B40,INSCRITOS!A:C,3,FALSE))," ")</f>
        <v>INI</v>
      </c>
      <c r="E40" s="7" t="str">
        <f>IFERROR((VLOOKUP(B40,INSCRITOS!A:D,4,FALSE))," ")</f>
        <v>Tomás Moreno</v>
      </c>
      <c r="F40" s="5" t="str">
        <f>IFERROR((VLOOKUP(B40,INSCRITOS!A:F,6,FALSE))," ")</f>
        <v>M</v>
      </c>
      <c r="G40" s="7" t="str">
        <f>IFERROR((VLOOKUP(B40,INSCRITOS!A:H,8,FALSE))," ")</f>
        <v>REPSOL TRIATLO</v>
      </c>
      <c r="H40" s="5">
        <v>93</v>
      </c>
    </row>
    <row r="41" spans="1:8" x14ac:dyDescent="0.25">
      <c r="A41" s="5">
        <v>9</v>
      </c>
      <c r="B41" s="5">
        <v>851</v>
      </c>
      <c r="C41" s="5">
        <f>IFERROR((VLOOKUP(B41,INSCRITOS!A:B,2,FALSE)),"")</f>
        <v>102043</v>
      </c>
      <c r="D41" s="6" t="str">
        <f>IFERROR((VLOOKUP(B41,INSCRITOS!A:C,3,FALSE))," ")</f>
        <v>JUV</v>
      </c>
      <c r="E41" s="7" t="str">
        <f>IFERROR((VLOOKUP(B41,INSCRITOS!A:D,4,FALSE))," ")</f>
        <v>Dinis Shevchun</v>
      </c>
      <c r="F41" s="5" t="str">
        <f>IFERROR((VLOOKUP(B41,INSCRITOS!A:F,6,FALSE))," ")</f>
        <v>M</v>
      </c>
      <c r="G41" s="7" t="str">
        <f>IFERROR((VLOOKUP(B41,INSCRITOS!A:H,8,FALSE))," ")</f>
        <v>REPSOL TRIATLO</v>
      </c>
      <c r="H41" s="5">
        <v>93</v>
      </c>
    </row>
    <row r="42" spans="1:8" x14ac:dyDescent="0.25">
      <c r="A42" s="5">
        <v>1</v>
      </c>
      <c r="B42" s="5">
        <v>554</v>
      </c>
      <c r="C42" s="5">
        <f>IFERROR((VLOOKUP(B42,INSCRITOS!A:B,2,FALSE)),"")</f>
        <v>103873</v>
      </c>
      <c r="D42" s="6" t="str">
        <f>IFERROR((VLOOKUP(B42,INSCRITOS!A:C,3,FALSE))," ")</f>
        <v>BEN</v>
      </c>
      <c r="E42" s="7" t="str">
        <f>IFERROR((VLOOKUP(B42,INSCRITOS!A:D,4,FALSE))," ")</f>
        <v>Alexandre Maquinista</v>
      </c>
      <c r="F42" s="5" t="str">
        <f>IFERROR((VLOOKUP(B42,INSCRITOS!A:F,6,FALSE))," ")</f>
        <v>M</v>
      </c>
      <c r="G42" s="7" t="str">
        <f>IFERROR((VLOOKUP(B42,INSCRITOS!A:H,8,FALSE))," ")</f>
        <v>REPSOL TRIATLO</v>
      </c>
      <c r="H42" s="5">
        <v>92</v>
      </c>
    </row>
  </sheetData>
  <sortState ref="B5:H42">
    <sortCondition ref="G5:G42"/>
    <sortCondition descending="1" ref="H5:H42"/>
  </sortState>
  <mergeCells count="2">
    <mergeCell ref="A1:H1"/>
    <mergeCell ref="A2:G2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zoomScaleNormal="100" zoomScaleSheetLayoutView="100" workbookViewId="0">
      <selection activeCell="D37" sqref="D37"/>
    </sheetView>
  </sheetViews>
  <sheetFormatPr defaultColWidth="9" defaultRowHeight="15" x14ac:dyDescent="0.25"/>
  <cols>
    <col min="1" max="1" width="5.28515625" style="18" customWidth="1"/>
    <col min="2" max="2" width="7.7109375" style="18" bestFit="1" customWidth="1"/>
    <col min="3" max="3" width="7.7109375" style="18" customWidth="1"/>
    <col min="4" max="4" width="8.140625" style="18" bestFit="1" customWidth="1"/>
    <col min="5" max="5" width="25.7109375" style="18" bestFit="1" customWidth="1"/>
    <col min="6" max="6" width="8.140625" style="18" bestFit="1" customWidth="1"/>
    <col min="7" max="7" width="19.42578125" style="18" bestFit="1" customWidth="1"/>
    <col min="8" max="8" width="8.140625" style="22" bestFit="1" customWidth="1"/>
    <col min="9" max="16384" width="9" style="18"/>
  </cols>
  <sheetData>
    <row r="1" spans="1:8" ht="15.75" x14ac:dyDescent="0.25">
      <c r="A1" s="80" t="s">
        <v>91</v>
      </c>
      <c r="B1" s="80"/>
      <c r="C1" s="80"/>
      <c r="D1" s="80"/>
      <c r="E1" s="80"/>
      <c r="F1" s="80"/>
      <c r="G1" s="80"/>
      <c r="H1" s="80"/>
    </row>
    <row r="2" spans="1:8" ht="15.75" x14ac:dyDescent="0.25">
      <c r="A2" s="80" t="s">
        <v>39</v>
      </c>
      <c r="B2" s="80"/>
      <c r="C2" s="80"/>
      <c r="D2" s="80"/>
      <c r="E2" s="80"/>
      <c r="F2" s="80"/>
      <c r="G2" s="80"/>
      <c r="H2" s="26"/>
    </row>
    <row r="3" spans="1:8" ht="15.75" x14ac:dyDescent="0.25">
      <c r="A3" s="25"/>
      <c r="B3" s="25"/>
      <c r="C3" s="25"/>
      <c r="D3" s="25"/>
      <c r="E3" s="25"/>
      <c r="F3" s="25"/>
      <c r="G3" s="25"/>
      <c r="H3" s="25"/>
    </row>
    <row r="4" spans="1:8" ht="15.75" x14ac:dyDescent="0.25">
      <c r="A4" s="81" t="s">
        <v>40</v>
      </c>
      <c r="B4" s="81"/>
      <c r="C4" s="81"/>
      <c r="D4" s="81"/>
      <c r="E4" s="81"/>
      <c r="F4" s="81"/>
      <c r="G4" s="81"/>
      <c r="H4" s="81"/>
    </row>
    <row r="5" spans="1:8" ht="15.75" x14ac:dyDescent="0.25">
      <c r="A5" s="82" t="s">
        <v>109</v>
      </c>
    </row>
    <row r="6" spans="1:8" ht="15.75" x14ac:dyDescent="0.25">
      <c r="A6" s="20" t="s">
        <v>14</v>
      </c>
      <c r="B6" s="20" t="s">
        <v>5</v>
      </c>
      <c r="C6" s="20" t="s">
        <v>12</v>
      </c>
      <c r="D6" s="20" t="s">
        <v>0</v>
      </c>
      <c r="E6" s="20" t="s">
        <v>1</v>
      </c>
      <c r="F6" s="20" t="s">
        <v>10</v>
      </c>
      <c r="G6" s="20" t="s">
        <v>2</v>
      </c>
      <c r="H6" s="20" t="s">
        <v>108</v>
      </c>
    </row>
    <row r="7" spans="1:8" x14ac:dyDescent="0.25">
      <c r="A7" s="5">
        <v>1</v>
      </c>
      <c r="B7" s="5">
        <v>3824</v>
      </c>
      <c r="C7" s="5">
        <f>IFERROR((VLOOKUP(B7,INSCRITOS!A:B,2,FALSE)),"")</f>
        <v>103079</v>
      </c>
      <c r="D7" s="6" t="str">
        <f>IFERROR((VLOOKUP(B7,INSCRITOS!A:C,3,FALSE)),"")</f>
        <v>25/29</v>
      </c>
      <c r="E7" s="7" t="str">
        <f>IFERROR((VLOOKUP(B7,INSCRITOS!A:D,4,FALSE)),"")</f>
        <v>João Rebelo</v>
      </c>
      <c r="F7" s="5" t="str">
        <f>IFERROR((VLOOKUP(B7,INSCRITOS!A:F,6,FALSE)),"")</f>
        <v>M</v>
      </c>
      <c r="G7" s="7" t="str">
        <f>IFERROR((VLOOKUP(B7,INSCRITOS!A:H,8,FALSE)),"")</f>
        <v>Lusitano Setúbal</v>
      </c>
      <c r="H7" s="83">
        <v>0.82638888888888884</v>
      </c>
    </row>
    <row r="8" spans="1:8" x14ac:dyDescent="0.25">
      <c r="A8" s="5">
        <v>2</v>
      </c>
      <c r="B8" s="5">
        <v>5532</v>
      </c>
      <c r="C8" s="5">
        <f>IFERROR((VLOOKUP(B8,INSCRITOS!A:B,2,FALSE)),"")</f>
        <v>103743</v>
      </c>
      <c r="D8" s="6" t="str">
        <f>IFERROR((VLOOKUP(B8,INSCRITOS!A:C,3,FALSE)),"")</f>
        <v>20/24</v>
      </c>
      <c r="E8" s="7" t="str">
        <f>IFERROR((VLOOKUP(B8,INSCRITOS!A:D,4,FALSE)),"")</f>
        <v>Paulo Rebelo</v>
      </c>
      <c r="F8" s="5" t="str">
        <f>IFERROR((VLOOKUP(B8,INSCRITOS!A:F,6,FALSE)),"")</f>
        <v>M</v>
      </c>
      <c r="G8" s="7" t="str">
        <f>IFERROR((VLOOKUP(B8,INSCRITOS!A:H,8,FALSE)),"")</f>
        <v>Lusitano Setúbal</v>
      </c>
      <c r="H8" s="83">
        <v>0.875</v>
      </c>
    </row>
    <row r="9" spans="1:8" x14ac:dyDescent="0.25">
      <c r="A9" s="5">
        <v>3</v>
      </c>
      <c r="B9" s="5">
        <v>4860</v>
      </c>
      <c r="C9" s="5">
        <f>IFERROR((VLOOKUP(B9,INSCRITOS!A:B,2,FALSE)),"")</f>
        <v>103321</v>
      </c>
      <c r="D9" s="6" t="str">
        <f>IFERROR((VLOOKUP(B9,INSCRITOS!A:C,3,FALSE)),"")</f>
        <v>50/54</v>
      </c>
      <c r="E9" s="7" t="str">
        <f>IFERROR((VLOOKUP(B9,INSCRITOS!A:D,4,FALSE)),"")</f>
        <v>Renato Araújo</v>
      </c>
      <c r="F9" s="5" t="str">
        <f>IFERROR((VLOOKUP(B9,INSCRITOS!A:F,6,FALSE)),"")</f>
        <v>M</v>
      </c>
      <c r="G9" s="7" t="str">
        <f>IFERROR((VLOOKUP(B9,INSCRITOS!A:H,8,FALSE)),"")</f>
        <v>Individual</v>
      </c>
      <c r="H9" s="83">
        <v>0.94236111111111109</v>
      </c>
    </row>
    <row r="10" spans="1:8" x14ac:dyDescent="0.25">
      <c r="A10" s="5">
        <v>4</v>
      </c>
      <c r="B10" s="5">
        <v>5526</v>
      </c>
      <c r="C10" s="5">
        <f>IFERROR((VLOOKUP(B10,INSCRITOS!A:B,2,FALSE)),"")</f>
        <v>0</v>
      </c>
      <c r="D10" s="6" t="str">
        <f>IFERROR((VLOOKUP(B10,INSCRITOS!A:C,3,FALSE)),"")</f>
        <v>50/54</v>
      </c>
      <c r="E10" s="7" t="str">
        <f>IFERROR((VLOOKUP(B10,INSCRITOS!A:D,4,FALSE)),"")</f>
        <v>Francisco Rebelo</v>
      </c>
      <c r="F10" s="5" t="str">
        <f>IFERROR((VLOOKUP(B10,INSCRITOS!A:F,6,FALSE)),"")</f>
        <v>M</v>
      </c>
      <c r="G10" s="7" t="str">
        <f>IFERROR((VLOOKUP(B10,INSCRITOS!A:H,8,FALSE)),"")</f>
        <v>Não Federado</v>
      </c>
      <c r="H10" s="83">
        <v>0.91736111111111107</v>
      </c>
    </row>
    <row r="11" spans="1:8" hidden="1" x14ac:dyDescent="0.25">
      <c r="A11" s="5" t="e">
        <f t="shared" ref="A11:A26" si="0">RANK(H11,$H$7:$H$26,1)</f>
        <v>#N/A</v>
      </c>
      <c r="B11" s="5"/>
      <c r="C11" s="5" t="str">
        <f>IFERROR((VLOOKUP(B11,INSCRITOS!A:B,2,FALSE)),"")</f>
        <v/>
      </c>
      <c r="D11" s="6" t="str">
        <f>IFERROR((VLOOKUP(B11,INSCRITOS!A:C,3,FALSE)),"")</f>
        <v/>
      </c>
      <c r="E11" s="7" t="str">
        <f>IFERROR((VLOOKUP(B11,INSCRITOS!A:D,4,FALSE)),"")</f>
        <v/>
      </c>
      <c r="F11" s="5" t="str">
        <f>IFERROR((VLOOKUP(B11,INSCRITOS!A:F,6,FALSE)),"")</f>
        <v/>
      </c>
      <c r="G11" s="7" t="str">
        <f>IFERROR((VLOOKUP(B11,INSCRITOS!A:H,8,FALSE)),"")</f>
        <v/>
      </c>
      <c r="H11" s="23"/>
    </row>
    <row r="12" spans="1:8" hidden="1" x14ac:dyDescent="0.25">
      <c r="A12" s="5" t="e">
        <f t="shared" si="0"/>
        <v>#N/A</v>
      </c>
      <c r="B12" s="5"/>
      <c r="C12" s="5" t="str">
        <f>IFERROR((VLOOKUP(B12,INSCRITOS!A:B,2,FALSE)),"")</f>
        <v/>
      </c>
      <c r="D12" s="6" t="str">
        <f>IFERROR((VLOOKUP(B12,INSCRITOS!A:C,3,FALSE)),"")</f>
        <v/>
      </c>
      <c r="E12" s="7" t="str">
        <f>IFERROR((VLOOKUP(B12,INSCRITOS!A:D,4,FALSE)),"")</f>
        <v/>
      </c>
      <c r="F12" s="5" t="str">
        <f>IFERROR((VLOOKUP(B12,INSCRITOS!A:F,6,FALSE)),"")</f>
        <v/>
      </c>
      <c r="G12" s="7" t="str">
        <f>IFERROR((VLOOKUP(B12,INSCRITOS!A:H,8,FALSE)),"")</f>
        <v/>
      </c>
      <c r="H12" s="23"/>
    </row>
    <row r="13" spans="1:8" hidden="1" x14ac:dyDescent="0.25">
      <c r="A13" s="5" t="e">
        <f t="shared" si="0"/>
        <v>#N/A</v>
      </c>
      <c r="B13" s="5"/>
      <c r="C13" s="5" t="str">
        <f>IFERROR((VLOOKUP(B13,INSCRITOS!A:B,2,FALSE)),"")</f>
        <v/>
      </c>
      <c r="D13" s="6" t="str">
        <f>IFERROR((VLOOKUP(B13,INSCRITOS!A:C,3,FALSE)),"")</f>
        <v/>
      </c>
      <c r="E13" s="7" t="str">
        <f>IFERROR((VLOOKUP(B13,INSCRITOS!A:D,4,FALSE)),"")</f>
        <v/>
      </c>
      <c r="F13" s="5" t="str">
        <f>IFERROR((VLOOKUP(B13,INSCRITOS!A:F,6,FALSE)),"")</f>
        <v/>
      </c>
      <c r="G13" s="7" t="str">
        <f>IFERROR((VLOOKUP(B13,INSCRITOS!A:H,8,FALSE)),"")</f>
        <v/>
      </c>
      <c r="H13" s="23"/>
    </row>
    <row r="14" spans="1:8" hidden="1" x14ac:dyDescent="0.25">
      <c r="A14" s="5" t="e">
        <f t="shared" si="0"/>
        <v>#N/A</v>
      </c>
      <c r="B14" s="5"/>
      <c r="C14" s="5" t="str">
        <f>IFERROR((VLOOKUP(B14,INSCRITOS!A:B,2,FALSE)),"")</f>
        <v/>
      </c>
      <c r="D14" s="6" t="str">
        <f>IFERROR((VLOOKUP(B14,INSCRITOS!A:C,3,FALSE)),"")</f>
        <v/>
      </c>
      <c r="E14" s="7" t="str">
        <f>IFERROR((VLOOKUP(B14,INSCRITOS!A:D,4,FALSE)),"")</f>
        <v/>
      </c>
      <c r="F14" s="5" t="str">
        <f>IFERROR((VLOOKUP(B14,INSCRITOS!A:F,6,FALSE)),"")</f>
        <v/>
      </c>
      <c r="G14" s="7" t="str">
        <f>IFERROR((VLOOKUP(B14,INSCRITOS!A:H,8,FALSE)),"")</f>
        <v/>
      </c>
      <c r="H14" s="23"/>
    </row>
    <row r="15" spans="1:8" hidden="1" x14ac:dyDescent="0.25">
      <c r="A15" s="5" t="e">
        <f t="shared" si="0"/>
        <v>#N/A</v>
      </c>
      <c r="B15" s="5"/>
      <c r="C15" s="5" t="str">
        <f>IFERROR((VLOOKUP(B15,INSCRITOS!A:B,2,FALSE)),"")</f>
        <v/>
      </c>
      <c r="D15" s="6" t="str">
        <f>IFERROR((VLOOKUP(B15,INSCRITOS!A:C,3,FALSE)),"")</f>
        <v/>
      </c>
      <c r="E15" s="7" t="str">
        <f>IFERROR((VLOOKUP(B15,INSCRITOS!A:D,4,FALSE)),"")</f>
        <v/>
      </c>
      <c r="F15" s="5" t="str">
        <f>IFERROR((VLOOKUP(B15,INSCRITOS!A:F,6,FALSE)),"")</f>
        <v/>
      </c>
      <c r="G15" s="7" t="str">
        <f>IFERROR((VLOOKUP(B15,INSCRITOS!A:H,8,FALSE)),"")</f>
        <v/>
      </c>
      <c r="H15" s="23"/>
    </row>
    <row r="16" spans="1:8" hidden="1" x14ac:dyDescent="0.25">
      <c r="A16" s="5" t="e">
        <f t="shared" si="0"/>
        <v>#N/A</v>
      </c>
      <c r="B16" s="5"/>
      <c r="C16" s="5" t="str">
        <f>IFERROR((VLOOKUP(B16,INSCRITOS!A:B,2,FALSE)),"")</f>
        <v/>
      </c>
      <c r="D16" s="6" t="str">
        <f>IFERROR((VLOOKUP(B16,INSCRITOS!A:C,3,FALSE)),"")</f>
        <v/>
      </c>
      <c r="E16" s="7" t="str">
        <f>IFERROR((VLOOKUP(B16,INSCRITOS!A:D,4,FALSE)),"")</f>
        <v/>
      </c>
      <c r="F16" s="5" t="str">
        <f>IFERROR((VLOOKUP(B16,INSCRITOS!A:F,6,FALSE)),"")</f>
        <v/>
      </c>
      <c r="G16" s="7" t="str">
        <f>IFERROR((VLOOKUP(B16,INSCRITOS!A:H,8,FALSE)),"")</f>
        <v/>
      </c>
      <c r="H16" s="23"/>
    </row>
    <row r="17" spans="1:8" hidden="1" x14ac:dyDescent="0.25">
      <c r="A17" s="5" t="e">
        <f t="shared" si="0"/>
        <v>#N/A</v>
      </c>
      <c r="B17" s="5"/>
      <c r="C17" s="5" t="str">
        <f>IFERROR((VLOOKUP(B17,INSCRITOS!A:B,2,FALSE)),"")</f>
        <v/>
      </c>
      <c r="D17" s="6" t="str">
        <f>IFERROR((VLOOKUP(B17,INSCRITOS!A:C,3,FALSE)),"")</f>
        <v/>
      </c>
      <c r="E17" s="7" t="str">
        <f>IFERROR((VLOOKUP(B17,INSCRITOS!A:D,4,FALSE)),"")</f>
        <v/>
      </c>
      <c r="F17" s="5" t="str">
        <f>IFERROR((VLOOKUP(B17,INSCRITOS!A:F,6,FALSE)),"")</f>
        <v/>
      </c>
      <c r="G17" s="7" t="str">
        <f>IFERROR((VLOOKUP(B17,INSCRITOS!A:H,8,FALSE)),"")</f>
        <v/>
      </c>
      <c r="H17" s="23"/>
    </row>
    <row r="18" spans="1:8" hidden="1" x14ac:dyDescent="0.25">
      <c r="A18" s="5" t="e">
        <f t="shared" si="0"/>
        <v>#N/A</v>
      </c>
      <c r="B18" s="5"/>
      <c r="C18" s="5" t="str">
        <f>IFERROR((VLOOKUP(B18,INSCRITOS!A:B,2,FALSE)),"")</f>
        <v/>
      </c>
      <c r="D18" s="6" t="str">
        <f>IFERROR((VLOOKUP(B18,INSCRITOS!A:C,3,FALSE)),"")</f>
        <v/>
      </c>
      <c r="E18" s="7" t="str">
        <f>IFERROR((VLOOKUP(B18,INSCRITOS!A:D,4,FALSE)),"")</f>
        <v/>
      </c>
      <c r="F18" s="5" t="str">
        <f>IFERROR((VLOOKUP(B18,INSCRITOS!A:F,6,FALSE)),"")</f>
        <v/>
      </c>
      <c r="G18" s="7" t="str">
        <f>IFERROR((VLOOKUP(B18,INSCRITOS!A:H,8,FALSE)),"")</f>
        <v/>
      </c>
      <c r="H18" s="23"/>
    </row>
    <row r="19" spans="1:8" hidden="1" x14ac:dyDescent="0.25">
      <c r="A19" s="5" t="e">
        <f t="shared" si="0"/>
        <v>#N/A</v>
      </c>
      <c r="B19" s="5"/>
      <c r="C19" s="5" t="str">
        <f>IFERROR((VLOOKUP(B19,INSCRITOS!A:B,2,FALSE)),"")</f>
        <v/>
      </c>
      <c r="D19" s="6" t="str">
        <f>IFERROR((VLOOKUP(B19,INSCRITOS!A:C,3,FALSE)),"")</f>
        <v/>
      </c>
      <c r="E19" s="7" t="str">
        <f>IFERROR((VLOOKUP(B19,INSCRITOS!A:D,4,FALSE)),"")</f>
        <v/>
      </c>
      <c r="F19" s="5" t="str">
        <f>IFERROR((VLOOKUP(B19,INSCRITOS!A:F,6,FALSE)),"")</f>
        <v/>
      </c>
      <c r="G19" s="7" t="str">
        <f>IFERROR((VLOOKUP(B19,INSCRITOS!A:H,8,FALSE)),"")</f>
        <v/>
      </c>
      <c r="H19" s="23"/>
    </row>
    <row r="20" spans="1:8" hidden="1" x14ac:dyDescent="0.25">
      <c r="A20" s="5" t="e">
        <f t="shared" si="0"/>
        <v>#N/A</v>
      </c>
      <c r="B20" s="5"/>
      <c r="C20" s="5" t="str">
        <f>IFERROR((VLOOKUP(B20,INSCRITOS!A:B,2,FALSE)),"")</f>
        <v/>
      </c>
      <c r="D20" s="6" t="str">
        <f>IFERROR((VLOOKUP(B20,INSCRITOS!A:C,3,FALSE)),"")</f>
        <v/>
      </c>
      <c r="E20" s="7" t="str">
        <f>IFERROR((VLOOKUP(B20,INSCRITOS!A:D,4,FALSE)),"")</f>
        <v/>
      </c>
      <c r="F20" s="5" t="str">
        <f>IFERROR((VLOOKUP(B20,INSCRITOS!A:F,6,FALSE)),"")</f>
        <v/>
      </c>
      <c r="G20" s="7" t="str">
        <f>IFERROR((VLOOKUP(B20,INSCRITOS!A:H,8,FALSE)),"")</f>
        <v/>
      </c>
      <c r="H20" s="23"/>
    </row>
    <row r="21" spans="1:8" hidden="1" x14ac:dyDescent="0.25">
      <c r="A21" s="5" t="e">
        <f t="shared" si="0"/>
        <v>#N/A</v>
      </c>
      <c r="B21" s="5"/>
      <c r="C21" s="5" t="str">
        <f>IFERROR((VLOOKUP(B21,INSCRITOS!A:B,2,FALSE)),"")</f>
        <v/>
      </c>
      <c r="D21" s="6" t="str">
        <f>IFERROR((VLOOKUP(B21,INSCRITOS!A:C,3,FALSE)),"")</f>
        <v/>
      </c>
      <c r="E21" s="7" t="str">
        <f>IFERROR((VLOOKUP(B21,INSCRITOS!A:D,4,FALSE)),"")</f>
        <v/>
      </c>
      <c r="F21" s="5" t="str">
        <f>IFERROR((VLOOKUP(B21,INSCRITOS!A:F,6,FALSE)),"")</f>
        <v/>
      </c>
      <c r="G21" s="7" t="str">
        <f>IFERROR((VLOOKUP(B21,INSCRITOS!A:H,8,FALSE)),"")</f>
        <v/>
      </c>
      <c r="H21" s="23"/>
    </row>
    <row r="22" spans="1:8" hidden="1" x14ac:dyDescent="0.25">
      <c r="A22" s="5" t="e">
        <f t="shared" si="0"/>
        <v>#N/A</v>
      </c>
      <c r="B22" s="5"/>
      <c r="C22" s="5" t="str">
        <f>IFERROR((VLOOKUP(B22,INSCRITOS!A:B,2,FALSE)),"")</f>
        <v/>
      </c>
      <c r="D22" s="6" t="str">
        <f>IFERROR((VLOOKUP(B22,INSCRITOS!A:C,3,FALSE)),"")</f>
        <v/>
      </c>
      <c r="E22" s="7" t="str">
        <f>IFERROR((VLOOKUP(B22,INSCRITOS!A:D,4,FALSE)),"")</f>
        <v/>
      </c>
      <c r="F22" s="5" t="str">
        <f>IFERROR((VLOOKUP(B22,INSCRITOS!A:F,6,FALSE)),"")</f>
        <v/>
      </c>
      <c r="G22" s="7" t="str">
        <f>IFERROR((VLOOKUP(B22,INSCRITOS!A:H,8,FALSE)),"")</f>
        <v/>
      </c>
      <c r="H22" s="23"/>
    </row>
    <row r="23" spans="1:8" hidden="1" x14ac:dyDescent="0.25">
      <c r="A23" s="5" t="e">
        <f t="shared" si="0"/>
        <v>#N/A</v>
      </c>
      <c r="B23" s="5"/>
      <c r="C23" s="5" t="str">
        <f>IFERROR((VLOOKUP(B23,INSCRITOS!A:B,2,FALSE)),"")</f>
        <v/>
      </c>
      <c r="D23" s="6" t="str">
        <f>IFERROR((VLOOKUP(B23,INSCRITOS!A:C,3,FALSE)),"")</f>
        <v/>
      </c>
      <c r="E23" s="7" t="str">
        <f>IFERROR((VLOOKUP(B23,INSCRITOS!A:D,4,FALSE)),"")</f>
        <v/>
      </c>
      <c r="F23" s="5" t="str">
        <f>IFERROR((VLOOKUP(B23,INSCRITOS!A:F,6,FALSE)),"")</f>
        <v/>
      </c>
      <c r="G23" s="7" t="str">
        <f>IFERROR((VLOOKUP(B23,INSCRITOS!A:H,8,FALSE)),"")</f>
        <v/>
      </c>
      <c r="H23" s="23"/>
    </row>
    <row r="24" spans="1:8" hidden="1" x14ac:dyDescent="0.25">
      <c r="A24" s="5" t="e">
        <f t="shared" si="0"/>
        <v>#N/A</v>
      </c>
      <c r="B24" s="5"/>
      <c r="C24" s="5" t="str">
        <f>IFERROR((VLOOKUP(B24,INSCRITOS!A:B,2,FALSE)),"")</f>
        <v/>
      </c>
      <c r="D24" s="6" t="str">
        <f>IFERROR((VLOOKUP(B24,INSCRITOS!A:C,3,FALSE)),"")</f>
        <v/>
      </c>
      <c r="E24" s="7" t="str">
        <f>IFERROR((VLOOKUP(B24,INSCRITOS!A:D,4,FALSE)),"")</f>
        <v/>
      </c>
      <c r="F24" s="5" t="str">
        <f>IFERROR((VLOOKUP(B24,INSCRITOS!A:F,6,FALSE)),"")</f>
        <v/>
      </c>
      <c r="G24" s="7" t="str">
        <f>IFERROR((VLOOKUP(B24,INSCRITOS!A:H,8,FALSE)),"")</f>
        <v/>
      </c>
      <c r="H24" s="23"/>
    </row>
    <row r="25" spans="1:8" hidden="1" x14ac:dyDescent="0.25">
      <c r="A25" s="5" t="e">
        <f t="shared" si="0"/>
        <v>#N/A</v>
      </c>
      <c r="B25" s="5"/>
      <c r="C25" s="5" t="str">
        <f>IFERROR((VLOOKUP(B25,INSCRITOS!A:B,2,FALSE)),"")</f>
        <v/>
      </c>
      <c r="D25" s="6" t="str">
        <f>IFERROR((VLOOKUP(B25,INSCRITOS!A:C,3,FALSE)),"")</f>
        <v/>
      </c>
      <c r="E25" s="7" t="str">
        <f>IFERROR((VLOOKUP(B25,INSCRITOS!A:D,4,FALSE)),"")</f>
        <v/>
      </c>
      <c r="F25" s="5" t="str">
        <f>IFERROR((VLOOKUP(B25,INSCRITOS!A:F,6,FALSE)),"")</f>
        <v/>
      </c>
      <c r="G25" s="7" t="str">
        <f>IFERROR((VLOOKUP(B25,INSCRITOS!A:H,8,FALSE)),"")</f>
        <v/>
      </c>
      <c r="H25" s="23"/>
    </row>
    <row r="26" spans="1:8" hidden="1" x14ac:dyDescent="0.25">
      <c r="A26" s="5" t="e">
        <f t="shared" si="0"/>
        <v>#N/A</v>
      </c>
      <c r="B26" s="5"/>
      <c r="C26" s="5" t="str">
        <f>IFERROR((VLOOKUP(B26,INSCRITOS!A:B,2,FALSE)),"")</f>
        <v/>
      </c>
      <c r="D26" s="6" t="str">
        <f>IFERROR((VLOOKUP(B26,INSCRITOS!A:C,3,FALSE)),"")</f>
        <v/>
      </c>
      <c r="E26" s="7" t="str">
        <f>IFERROR((VLOOKUP(B26,INSCRITOS!A:D,4,FALSE)),"")</f>
        <v/>
      </c>
      <c r="F26" s="5" t="str">
        <f>IFERROR((VLOOKUP(B26,INSCRITOS!A:F,6,FALSE)),"")</f>
        <v/>
      </c>
      <c r="G26" s="7" t="str">
        <f>IFERROR((VLOOKUP(B26,INSCRITOS!A:H,8,FALSE)),"")</f>
        <v/>
      </c>
      <c r="H26" s="23"/>
    </row>
    <row r="27" spans="1:8" x14ac:dyDescent="0.25">
      <c r="A27" s="15"/>
      <c r="B27" s="15"/>
      <c r="C27" s="15"/>
      <c r="D27" s="16"/>
      <c r="E27" s="3"/>
      <c r="F27" s="15"/>
      <c r="G27" s="3"/>
      <c r="H27" s="21"/>
    </row>
    <row r="28" spans="1:8" x14ac:dyDescent="0.25">
      <c r="A28" s="15"/>
      <c r="B28" s="15"/>
      <c r="C28" s="15"/>
      <c r="D28" s="17"/>
      <c r="E28" s="3"/>
      <c r="F28" s="15"/>
      <c r="G28" s="3"/>
      <c r="H28" s="21"/>
    </row>
    <row r="29" spans="1:8" x14ac:dyDescent="0.25">
      <c r="A29" s="15"/>
      <c r="B29" s="15"/>
      <c r="C29" s="15"/>
      <c r="D29" s="17"/>
      <c r="E29" s="3"/>
      <c r="F29" s="15"/>
      <c r="G29" s="3"/>
      <c r="H29" s="21"/>
    </row>
    <row r="30" spans="1:8" x14ac:dyDescent="0.25">
      <c r="A30" s="15"/>
      <c r="B30" s="15"/>
      <c r="C30" s="15"/>
      <c r="D30" s="17"/>
      <c r="E30" s="3"/>
      <c r="F30" s="15"/>
      <c r="G30" s="3"/>
      <c r="H30" s="21"/>
    </row>
    <row r="31" spans="1:8" x14ac:dyDescent="0.25">
      <c r="A31" s="15"/>
      <c r="B31" s="15"/>
      <c r="C31" s="15"/>
      <c r="D31" s="17"/>
      <c r="E31" s="3"/>
      <c r="F31" s="15"/>
      <c r="G31" s="3"/>
      <c r="H31" s="21"/>
    </row>
    <row r="32" spans="1:8" x14ac:dyDescent="0.25">
      <c r="A32" s="15"/>
      <c r="B32" s="15"/>
      <c r="C32" s="15"/>
      <c r="D32" s="17"/>
      <c r="E32" s="3"/>
      <c r="F32" s="15"/>
      <c r="G32" s="3"/>
      <c r="H32" s="21"/>
    </row>
    <row r="33" spans="1:8" x14ac:dyDescent="0.25">
      <c r="A33" s="15"/>
      <c r="B33" s="15"/>
      <c r="C33" s="15"/>
      <c r="D33" s="17"/>
      <c r="E33" s="3"/>
      <c r="F33" s="15"/>
      <c r="G33" s="3"/>
      <c r="H33" s="21"/>
    </row>
    <row r="34" spans="1:8" x14ac:dyDescent="0.25">
      <c r="A34" s="15"/>
      <c r="B34" s="15"/>
      <c r="C34" s="15"/>
      <c r="D34" s="17"/>
      <c r="E34" s="3"/>
      <c r="F34" s="15"/>
      <c r="G34" s="3"/>
      <c r="H34" s="21"/>
    </row>
    <row r="35" spans="1:8" x14ac:dyDescent="0.25">
      <c r="A35" s="15"/>
      <c r="B35" s="15"/>
      <c r="C35" s="15"/>
      <c r="D35" s="17"/>
      <c r="E35" s="3"/>
      <c r="F35" s="15"/>
      <c r="G35" s="3"/>
      <c r="H35" s="21"/>
    </row>
    <row r="36" spans="1:8" x14ac:dyDescent="0.25">
      <c r="A36" s="15"/>
      <c r="B36" s="15"/>
      <c r="C36" s="15"/>
      <c r="D36" s="17"/>
      <c r="E36" s="3"/>
      <c r="F36" s="15"/>
      <c r="G36" s="3"/>
      <c r="H36" s="21"/>
    </row>
    <row r="37" spans="1:8" x14ac:dyDescent="0.25">
      <c r="A37" s="15"/>
      <c r="B37" s="15"/>
      <c r="C37" s="15"/>
      <c r="D37" s="17"/>
      <c r="E37" s="3"/>
      <c r="F37" s="15"/>
      <c r="G37" s="3"/>
      <c r="H37" s="21"/>
    </row>
    <row r="38" spans="1:8" x14ac:dyDescent="0.25">
      <c r="A38" s="15"/>
      <c r="B38" s="15"/>
      <c r="C38" s="15"/>
      <c r="D38" s="17"/>
      <c r="E38" s="3"/>
      <c r="F38" s="15"/>
      <c r="G38" s="3"/>
      <c r="H38" s="21"/>
    </row>
    <row r="39" spans="1:8" x14ac:dyDescent="0.25">
      <c r="A39" s="15"/>
      <c r="B39" s="15"/>
      <c r="C39" s="15"/>
      <c r="D39" s="17"/>
      <c r="E39" s="3"/>
      <c r="F39" s="15"/>
      <c r="G39" s="3"/>
      <c r="H39" s="21"/>
    </row>
    <row r="40" spans="1:8" x14ac:dyDescent="0.25">
      <c r="A40" s="15"/>
      <c r="B40" s="15"/>
      <c r="C40" s="15"/>
      <c r="D40" s="17"/>
      <c r="E40" s="3"/>
      <c r="F40" s="15"/>
      <c r="G40" s="3"/>
      <c r="H40" s="21"/>
    </row>
    <row r="41" spans="1:8" x14ac:dyDescent="0.25">
      <c r="A41" s="15"/>
      <c r="B41" s="15"/>
      <c r="C41" s="15"/>
      <c r="D41" s="17"/>
      <c r="E41" s="3"/>
      <c r="F41" s="15"/>
      <c r="G41" s="3"/>
      <c r="H41" s="21"/>
    </row>
    <row r="42" spans="1:8" x14ac:dyDescent="0.25">
      <c r="A42" s="19"/>
      <c r="B42" s="15"/>
      <c r="C42" s="15"/>
      <c r="D42" s="17"/>
      <c r="E42" s="3"/>
      <c r="F42" s="15"/>
      <c r="G42" s="3"/>
      <c r="H42" s="21"/>
    </row>
    <row r="43" spans="1:8" x14ac:dyDescent="0.25">
      <c r="A43" s="15"/>
      <c r="B43" s="15"/>
      <c r="C43" s="15"/>
      <c r="D43" s="17"/>
      <c r="E43" s="3"/>
      <c r="F43" s="15"/>
      <c r="G43" s="3"/>
      <c r="H43" s="21"/>
    </row>
    <row r="44" spans="1:8" x14ac:dyDescent="0.25">
      <c r="A44" s="15"/>
      <c r="B44" s="15"/>
      <c r="C44" s="15"/>
      <c r="D44" s="17"/>
      <c r="E44" s="3"/>
      <c r="F44" s="15"/>
      <c r="G44" s="3"/>
      <c r="H44" s="21"/>
    </row>
    <row r="45" spans="1:8" x14ac:dyDescent="0.25">
      <c r="A45" s="15"/>
      <c r="B45" s="15"/>
      <c r="C45" s="15"/>
      <c r="D45" s="17"/>
      <c r="E45" s="3"/>
      <c r="F45" s="15"/>
      <c r="G45" s="3"/>
      <c r="H45" s="21"/>
    </row>
    <row r="46" spans="1:8" x14ac:dyDescent="0.25">
      <c r="A46" s="15"/>
      <c r="B46" s="15"/>
      <c r="C46" s="15"/>
      <c r="D46" s="17"/>
      <c r="E46" s="3"/>
      <c r="F46" s="15"/>
      <c r="G46" s="3"/>
      <c r="H46" s="21"/>
    </row>
    <row r="47" spans="1:8" x14ac:dyDescent="0.25">
      <c r="A47" s="15"/>
      <c r="B47" s="15"/>
      <c r="C47" s="15"/>
      <c r="D47" s="17"/>
      <c r="E47" s="3"/>
      <c r="F47" s="15"/>
      <c r="G47" s="3"/>
      <c r="H47" s="21"/>
    </row>
    <row r="48" spans="1:8" x14ac:dyDescent="0.25">
      <c r="A48" s="15"/>
      <c r="B48" s="15"/>
      <c r="C48" s="15"/>
      <c r="D48" s="17"/>
      <c r="E48" s="3"/>
      <c r="F48" s="15"/>
      <c r="G48" s="3"/>
      <c r="H48" s="21"/>
    </row>
    <row r="49" spans="1:8" x14ac:dyDescent="0.25">
      <c r="A49" s="15"/>
      <c r="B49" s="15"/>
      <c r="C49" s="15"/>
      <c r="D49" s="17"/>
      <c r="E49" s="3"/>
      <c r="F49" s="15"/>
      <c r="G49" s="3"/>
      <c r="H49" s="21"/>
    </row>
    <row r="50" spans="1:8" x14ac:dyDescent="0.25">
      <c r="A50" s="15"/>
      <c r="B50" s="15"/>
      <c r="C50" s="15"/>
      <c r="D50" s="17"/>
      <c r="E50" s="3"/>
      <c r="F50" s="15"/>
      <c r="G50" s="3"/>
      <c r="H50" s="21"/>
    </row>
    <row r="51" spans="1:8" x14ac:dyDescent="0.25">
      <c r="A51" s="15"/>
      <c r="B51" s="15"/>
      <c r="C51" s="15"/>
      <c r="D51" s="17"/>
      <c r="E51" s="3"/>
      <c r="F51" s="15"/>
      <c r="G51" s="3"/>
      <c r="H51" s="21"/>
    </row>
    <row r="52" spans="1:8" x14ac:dyDescent="0.25">
      <c r="A52" s="15"/>
      <c r="B52" s="15"/>
      <c r="C52" s="15"/>
      <c r="D52" s="17"/>
      <c r="E52" s="3"/>
      <c r="F52" s="15"/>
      <c r="G52" s="3"/>
      <c r="H52" s="21"/>
    </row>
    <row r="53" spans="1:8" x14ac:dyDescent="0.25">
      <c r="A53" s="15"/>
      <c r="B53" s="15"/>
      <c r="C53" s="15"/>
      <c r="D53" s="17"/>
      <c r="E53" s="3"/>
      <c r="F53" s="15"/>
      <c r="G53" s="3"/>
      <c r="H53" s="21"/>
    </row>
    <row r="54" spans="1:8" x14ac:dyDescent="0.25">
      <c r="A54" s="15"/>
      <c r="B54" s="15"/>
      <c r="C54" s="15"/>
      <c r="D54" s="17"/>
      <c r="E54" s="3"/>
      <c r="F54" s="15"/>
      <c r="G54" s="3"/>
      <c r="H54" s="21"/>
    </row>
    <row r="55" spans="1:8" x14ac:dyDescent="0.25">
      <c r="A55" s="15"/>
      <c r="B55" s="15"/>
      <c r="C55" s="15"/>
      <c r="D55" s="17"/>
      <c r="E55" s="3"/>
      <c r="F55" s="15"/>
      <c r="G55" s="3"/>
      <c r="H55" s="21"/>
    </row>
    <row r="56" spans="1:8" x14ac:dyDescent="0.25">
      <c r="A56" s="15"/>
      <c r="B56" s="15"/>
      <c r="C56" s="15"/>
      <c r="D56" s="17"/>
      <c r="E56" s="3"/>
      <c r="F56" s="15"/>
      <c r="G56" s="3"/>
      <c r="H56" s="21"/>
    </row>
    <row r="57" spans="1:8" x14ac:dyDescent="0.25">
      <c r="A57" s="3"/>
      <c r="B57" s="3"/>
      <c r="C57" s="3"/>
      <c r="D57" s="3"/>
      <c r="E57" s="3"/>
      <c r="F57" s="3"/>
      <c r="G57" s="3"/>
      <c r="H57" s="21"/>
    </row>
    <row r="58" spans="1:8" x14ac:dyDescent="0.25">
      <c r="A58" s="15"/>
      <c r="B58" s="15"/>
      <c r="C58" s="15"/>
      <c r="D58" s="17"/>
      <c r="E58" s="3"/>
      <c r="F58" s="15"/>
      <c r="G58" s="3"/>
      <c r="H58" s="21"/>
    </row>
    <row r="59" spans="1:8" x14ac:dyDescent="0.25">
      <c r="A59" s="15"/>
      <c r="B59" s="15"/>
      <c r="C59" s="15"/>
      <c r="D59" s="17"/>
      <c r="E59" s="3"/>
      <c r="F59" s="15"/>
      <c r="G59" s="3"/>
      <c r="H59" s="21"/>
    </row>
    <row r="60" spans="1:8" x14ac:dyDescent="0.25">
      <c r="A60" s="15"/>
      <c r="B60" s="15"/>
      <c r="C60" s="15"/>
      <c r="D60" s="17"/>
      <c r="E60" s="3"/>
      <c r="F60" s="15"/>
      <c r="G60" s="3"/>
      <c r="H60" s="21"/>
    </row>
    <row r="61" spans="1:8" x14ac:dyDescent="0.25">
      <c r="A61" s="15"/>
      <c r="B61" s="15"/>
      <c r="C61" s="15"/>
      <c r="D61" s="17"/>
      <c r="E61" s="3"/>
      <c r="F61" s="15"/>
      <c r="G61" s="3"/>
      <c r="H61" s="21"/>
    </row>
    <row r="62" spans="1:8" x14ac:dyDescent="0.25">
      <c r="A62" s="15"/>
      <c r="B62" s="15"/>
      <c r="C62" s="15"/>
      <c r="D62" s="17"/>
      <c r="E62" s="3"/>
      <c r="F62" s="15"/>
      <c r="G62" s="3"/>
      <c r="H62" s="21"/>
    </row>
  </sheetData>
  <mergeCells count="3">
    <mergeCell ref="A1:H1"/>
    <mergeCell ref="A2:G2"/>
    <mergeCell ref="A4:H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4</vt:i4>
      </vt:variant>
    </vt:vector>
  </HeadingPairs>
  <TitlesOfParts>
    <vt:vector size="9" baseType="lpstr">
      <vt:lpstr>INSCRITOS</vt:lpstr>
      <vt:lpstr>Jovens</vt:lpstr>
      <vt:lpstr>Clubes Jov</vt:lpstr>
      <vt:lpstr>pontos</vt:lpstr>
      <vt:lpstr>16+</vt:lpstr>
      <vt:lpstr>'Clubes Jov'!Área_de_Impressão</vt:lpstr>
      <vt:lpstr>INSCRITOS!Área_de_Impressão</vt:lpstr>
      <vt:lpstr>Jovens!Área_de_Impressão</vt:lpstr>
      <vt:lpstr>pontos!Área_de_Impressão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2018-02-24T16:56:26Z</cp:lastPrinted>
  <dcterms:created xsi:type="dcterms:W3CDTF">2016-04-26T14:30:14Z</dcterms:created>
  <dcterms:modified xsi:type="dcterms:W3CDTF">2018-02-25T08:43:41Z</dcterms:modified>
</cp:coreProperties>
</file>